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445EE6F8-73F5-495A-B373-AC9B1C09FE22}" xr6:coauthVersionLast="47" xr6:coauthVersionMax="47" xr10:uidLastSave="{00000000-0000-0000-0000-000000000000}"/>
  <workbookProtection workbookAlgorithmName="SHA-512" workbookHashValue="VJryJPt7wuPf1GrqIGjLQpWfpMA+PJ5eHF/zr3kEW3I2UCDYyJ+8KNocBr8rYWBwdLV9IDOglnoGjyJd90KNxA==" workbookSaltValue="6pXCRGVyEjclr6vKhisgHA==" workbookSpinCount="100000" lockStructure="1"/>
  <bookViews>
    <workbookView xWindow="29115" yWindow="0" windowWidth="28470" windowHeight="15420" tabRatio="770" firstSheet="6" activeTab="6"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G22" i="7" l="1"/>
  <c r="G23" i="7"/>
  <c r="E21" i="7" l="1"/>
  <c r="E22" i="7"/>
  <c r="E23" i="7"/>
  <c r="G21" i="7"/>
  <c r="E20" i="7"/>
  <c r="O21" i="7" l="1"/>
  <c r="O20" i="7"/>
  <c r="B8" i="26" l="1"/>
  <c r="J37" i="7" l="1"/>
  <c r="E13" i="8"/>
  <c r="D13" i="8" s="1"/>
  <c r="O41" i="7" l="1"/>
  <c r="N41" i="7" s="1"/>
  <c r="O37" i="7" l="1"/>
  <c r="F37" i="7" l="1"/>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<sst xmlns="http://schemas.openxmlformats.org/spreadsheetml/2006/main" count="7353" uniqueCount="2827">
  <si>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</si>
  <si>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</si>
  <si>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</si>
  <si>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</si>
  <si>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</si>
  <si>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</si>
  <si>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</si>
  <si>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</si>
  <si>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</si>
  <si>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</si>
  <si>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</si>
  <si>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</si>
  <si>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</si>
  <si>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</si>
  <si>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</si>
  <si>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</si>
  <si>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</si>
  <si>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</si>
  <si>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</si>
  <si>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</si>
  <si>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</si>
  <si>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</si>
  <si>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</si>
  <si>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</si>
  <si>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</si>
  <si>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</si>
  <si>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</si>
  <si>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</si>
  <si>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</si>
  <si>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</si>
  <si>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</si>
  <si>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</si>
  <si>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</si>
  <si>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</si>
  <si>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</si>
  <si>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</si>
  <si>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</si>
  <si>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</si>
  <si>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</si>
  <si>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</si>
  <si>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</si>
  <si>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</si>
  <si>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</si>
  <si>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</si>
  <si>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</si>
  <si>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</si>
  <si>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</si>
  <si>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</si>
  <si>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</si>
  <si>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</si>
  <si>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</si>
  <si>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</si>
  <si>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</si>
  <si>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</si>
  <si>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</si>
  <si>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</si>
  <si>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</si>
  <si>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</si>
  <si>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</si>
  <si>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</si>
  <si>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</si>
  <si>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</si>
  <si>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</si>
  <si>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</si>
  <si>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</si>
  <si>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</si>
  <si>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</si>
  <si>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</si>
  <si>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</si>
  <si>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</si>
  <si>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</si>
  <si>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</si>
  <si>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</si>
  <si>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</si>
  <si>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</si>
  <si>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</si>
  <si>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</si>
  <si>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</si>
  <si>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</si>
  <si>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</si>
  <si>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</si>
  <si>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</si>
  <si>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</si>
  <si>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</si>
  <si>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</si>
  <si>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</si>
  <si>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</si>
  <si>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</si>
  <si>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</si>
  <si>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</si>
  <si>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</si>
  <si>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</si>
  <si>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</si>
  <si>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</si>
  <si>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</si>
  <si>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</si>
  <si>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</si>
  <si>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</si>
  <si>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</si>
  <si>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</si>
  <si>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</si>
  <si>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</si>
  <si>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</si>
  <si>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</si>
  <si>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</si>
  <si>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</si>
  <si>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</si>
  <si>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</si>
  <si>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</si>
  <si>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</si>
  <si>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</si>
  <si>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</si>
  <si>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</si>
  <si>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</si>
  <si>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</si>
  <si>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</si>
  <si>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</si>
  <si>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</si>
  <si>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</si>
  <si>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</si>
  <si>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</si>
  <si>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</si>
  <si>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</si>
  <si>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</si>
  <si>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</si>
  <si>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</si>
  <si>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</si>
  <si>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</si>
  <si>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</si>
  <si>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</si>
  <si>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</si>
  <si>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</si>
  <si>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</si>
  <si>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</si>
  <si>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</si>
  <si>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</si>
  <si>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</si>
  <si>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</si>
  <si>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</si>
  <si>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</si>
  <si>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</si>
  <si>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</si>
  <si>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</si>
  <si>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</si>
  <si>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</si>
  <si>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</si>
  <si>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</si>
  <si>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</si>
  <si>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</si>
  <si>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</si>
  <si>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</si>
  <si>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</si>
  <si>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</si>
  <si>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</si>
  <si>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</si>
  <si>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</si>
  <si>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</si>
  <si>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</si>
  <si>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</si>
  <si>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</si>
  <si>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</si>
  <si>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</si>
  <si>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</si>
  <si>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</si>
  <si>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</si>
  <si>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</si>
  <si>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</si>
  <si>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</si>
  <si>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</si>
  <si>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</si>
  <si>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</si>
  <si>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</si>
  <si>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</si>
  <si>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</si>
  <si>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</si>
  <si>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</si>
  <si>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</si>
  <si>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</si>
  <si>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</si>
  <si>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</si>
  <si>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</si>
  <si>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</si>
  <si>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</si>
  <si>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</si>
  <si>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</si>
  <si>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</si>
  <si>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</si>
  <si>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</si>
  <si>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</si>
  <si>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</si>
  <si>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</si>
  <si>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</si>
  <si>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</si>
  <si>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</si>
  <si>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</si>
  <si>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</si>
  <si>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</si>
  <si>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</si>
  <si>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</si>
  <si>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</si>
  <si>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</si>
  <si>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</si>
  <si>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</si>
  <si>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</si>
  <si>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</si>
  <si>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</si>
  <si>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</si>
  <si>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</si>
  <si>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</si>
  <si>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</si>
  <si>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</si>
  <si>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</si>
  <si>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</si>
  <si>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</si>
  <si>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</si>
  <si>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</si>
  <si>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</si>
  <si>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</si>
  <si>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</si>
  <si>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</si>
  <si>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</si>
  <si>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</si>
  <si>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</si>
  <si>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</si>
  <si>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</si>
  <si>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</si>
  <si>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</si>
  <si>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</si>
  <si>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</si>
  <si>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</si>
  <si>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</si>
  <si>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</si>
  <si>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</si>
  <si>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</si>
  <si>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</si>
  <si>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</si>
  <si>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</si>
  <si>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</si>
  <si>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</si>
  <si>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</si>
  <si>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</si>
  <si>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</si>
  <si>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</si>
  <si>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</si>
  <si>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</si>
  <si>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</si>
  <si>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</si>
  <si>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</si>
  <si>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</si>
  <si>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</si>
  <si>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</si>
  <si>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</si>
  <si>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</si>
  <si>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</si>
  <si>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</si>
  <si>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</si>
  <si>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</si>
  <si>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</si>
  <si>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</si>
  <si>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</si>
  <si>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</si>
  <si>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</si>
  <si>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</si>
  <si>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</si>
  <si>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</si>
  <si>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</si>
  <si>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</si>
  <si>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</si>
  <si>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</si>
  <si>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</si>
  <si>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</si>
  <si>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</si>
  <si>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</si>
  <si>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</si>
  <si>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</si>
  <si>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</si>
  <si>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</si>
  <si>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</si>
  <si>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</si>
  <si>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</si>
  <si>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</si>
  <si>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</si>
  <si>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</si>
  <si>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</si>
  <si>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</si>
  <si>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</si>
  <si>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</si>
  <si>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</si>
  <si>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</si>
  <si>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</si>
  <si>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</si>
  <si>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</si>
  <si>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</si>
  <si>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</si>
  <si>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</si>
  <si>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</si>
  <si>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</si>
  <si>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</si>
  <si>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</si>
  <si>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</si>
  <si>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</si>
  <si>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</si>
  <si>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</si>
  <si>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</si>
  <si>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</si>
  <si>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</si>
  <si>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</si>
  <si>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</si>
  <si>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</si>
  <si>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</si>
  <si>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</si>
  <si>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</si>
  <si>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</si>
  <si>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</si>
  <si>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</si>
  <si>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</si>
  <si>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</si>
  <si>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</si>
  <si>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</si>
  <si>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</si>
  <si>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</si>
  <si>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</si>
  <si>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</si>
  <si>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</si>
  <si>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</si>
  <si>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</si>
  <si>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</si>
  <si>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</si>
  <si>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</si>
  <si>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</si>
  <si>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</si>
  <si>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</si>
  <si>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</si>
  <si>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</si>
  <si>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</si>
  <si>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</si>
  <si>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</si>
  <si>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</si>
  <si>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</si>
  <si>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</si>
  <si>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</si>
  <si>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</si>
  <si>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</si>
  <si>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</si>
  <si>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</si>
  <si>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</si>
  <si>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</si>
  <si>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</si>
  <si>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</si>
  <si>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</si>
  <si>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</si>
  <si>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</si>
  <si>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</si>
  <si>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</si>
  <si>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</si>
  <si>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</si>
  <si>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</si>
  <si>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</si>
  <si>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</si>
  <si>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</si>
  <si>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</si>
  <si>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</si>
  <si>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</si>
  <si>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</si>
  <si>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</si>
  <si>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</si>
  <si>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</si>
  <si>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</si>
  <si>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</si>
  <si>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</si>
  <si>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</si>
  <si>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</si>
  <si>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</si>
  <si>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</si>
  <si>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</si>
  <si>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</si>
  <si>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</si>
  <si>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</si>
  <si>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</si>
  <si>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</si>
  <si>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</si>
  <si>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</si>
  <si>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</si>
  <si>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</si>
  <si>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</si>
  <si>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</si>
  <si>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</si>
  <si>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</si>
  <si>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</si>
  <si>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</si>
  <si>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</si>
  <si>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</si>
  <si>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</si>
  <si>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</si>
  <si>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</si>
  <si>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</si>
  <si>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</si>
  <si>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</si>
  <si>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</si>
  <si>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</si>
  <si>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</si>
  <si>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</si>
  <si>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</si>
  <si>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</si>
  <si>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</si>
  <si>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</si>
  <si>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</si>
  <si>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</si>
  <si>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</si>
  <si>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</si>
  <si>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</si>
  <si>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</si>
  <si>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</si>
  <si>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</si>
  <si>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</si>
  <si>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</si>
  <si>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</si>
  <si>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</si>
  <si>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</si>
  <si>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</si>
  <si>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</si>
  <si>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</si>
  <si>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</si>
  <si>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</si>
  <si>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</si>
  <si>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</si>
  <si>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</si>
  <si>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</si>
  <si>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</si>
  <si>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</si>
  <si>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</si>
  <si>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</si>
  <si>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</si>
  <si>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</si>
  <si>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</si>
  <si>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</si>
  <si>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</si>
  <si>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</si>
  <si>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</si>
  <si>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</si>
  <si>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</si>
  <si>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</si>
  <si>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</si>
  <si>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</si>
  <si>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</si>
  <si>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</si>
  <si>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</si>
  <si>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</si>
  <si>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</si>
  <si>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</si>
  <si>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</si>
  <si>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</si>
  <si>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</si>
  <si>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</si>
  <si>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</si>
  <si>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</si>
  <si>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</si>
  <si>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</si>
  <si>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</si>
  <si>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</si>
  <si>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</si>
  <si>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</si>
  <si>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</si>
  <si>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</si>
  <si>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</si>
  <si>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</si>
  <si>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</si>
  <si>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</si>
  <si>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</si>
  <si>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</si>
  <si>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</si>
  <si>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</si>
  <si>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</si>
  <si>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</si>
  <si>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</si>
  <si>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</si>
  <si>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</si>
  <si>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</si>
  <si>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</si>
  <si>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</si>
  <si>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</si>
  <si>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</si>
  <si>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</si>
  <si>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</si>
  <si>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</si>
  <si>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</si>
  <si>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</si>
  <si>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</si>
  <si>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</si>
  <si>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</si>
  <si>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</si>
  <si>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</si>
  <si>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</si>
  <si>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</si>
  <si>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</si>
  <si>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</si>
  <si>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</si>
  <si>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</si>
  <si>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</si>
  <si>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</si>
  <si>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</si>
  <si>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</si>
  <si>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</si>
  <si>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</si>
  <si>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</si>
  <si>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</si>
  <si>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</si>
  <si>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</si>
  <si>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</si>
  <si>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</si>
  <si>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</si>
  <si>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</si>
  <si>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</si>
  <si>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</si>
  <si>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</si>
  <si>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</si>
  <si>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</si>
  <si>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</si>
  <si>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</si>
  <si>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</si>
  <si>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</si>
  <si>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</si>
  <si>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</si>
  <si>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</si>
  <si>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</si>
  <si>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</si>
  <si>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</si>
  <si>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</si>
  <si>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</si>
  <si>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</si>
  <si>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</si>
  <si>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</si>
  <si>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</si>
  <si>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</si>
  <si>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</si>
  <si>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</si>
  <si>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</si>
  <si>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</si>
  <si>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</si>
  <si>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</si>
  <si>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</si>
  <si>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</si>
  <si>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</si>
  <si>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</si>
  <si>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</si>
  <si>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</si>
  <si>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</si>
  <si>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</si>
  <si>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</si>
  <si>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</si>
  <si>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</si>
  <si>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</si>
  <si>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</si>
  <si>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</si>
  <si>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</si>
  <si>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</si>
  <si>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</si>
  <si>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</si>
  <si>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</si>
  <si>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</si>
  <si>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</si>
  <si>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</si>
  <si>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</si>
  <si>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</si>
  <si>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</si>
  <si>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</si>
  <si>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</si>
  <si>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</si>
  <si>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</si>
  <si>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</si>
  <si>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</si>
  <si>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</si>
  <si>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</si>
  <si>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</si>
  <si>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</si>
  <si>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</si>
  <si>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</si>
  <si>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</si>
  <si>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</si>
  <si>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</si>
  <si>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</si>
  <si>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</si>
  <si>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</si>
  <si>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</si>
  <si>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</si>
  <si>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</si>
  <si>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</si>
  <si>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</si>
  <si>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</si>
  <si>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</si>
  <si>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</si>
  <si>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</si>
  <si>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</si>
  <si>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</si>
  <si>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</si>
  <si>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</si>
  <si>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</si>
  <si>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</si>
  <si>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</si>
  <si>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</si>
  <si>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</si>
  <si>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</si>
  <si>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</si>
  <si>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</si>
  <si>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</si>
  <si>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</si>
  <si>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</si>
  <si>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</si>
  <si>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</si>
  <si>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</si>
  <si>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</si>
  <si>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</si>
  <si>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</si>
  <si>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</si>
  <si>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</si>
  <si>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</si>
  <si>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</si>
  <si>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</si>
  <si>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</si>
  <si>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</si>
  <si>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</si>
  <si>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</si>
  <si>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</si>
  <si>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</si>
  <si>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</si>
  <si>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</si>
  <si>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</si>
  <si>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</si>
  <si>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</si>
  <si>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</si>
  <si>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</si>
  <si>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</si>
  <si>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</si>
  <si>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</si>
  <si>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</si>
  <si>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</si>
  <si>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</si>
  <si>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</si>
  <si>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</si>
  <si>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</si>
  <si>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</si>
  <si>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</si>
  <si>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</si>
  <si>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</si>
  <si>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</si>
  <si>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</si>
  <si>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</si>
  <si>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</si>
  <si>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</si>
  <si>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</si>
  <si>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</si>
  <si>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</si>
  <si>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</si>
  <si>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</si>
  <si>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</si>
  <si>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</si>
  <si>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</si>
  <si>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</si>
  <si>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</si>
  <si>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</si>
  <si>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</si>
  <si>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</si>
  <si>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</si>
  <si>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</si>
  <si>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</si>
  <si>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</si>
  <si>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</si>
  <si>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</si>
  <si>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</si>
  <si>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</si>
  <si>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</si>
  <si>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</si>
  <si>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</si>
  <si>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</si>
  <si>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</si>
  <si>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</si>
  <si>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</si>
  <si>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</si>
  <si>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</si>
  <si>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</si>
  <si>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</si>
  <si>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</si>
  <si>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</si>
  <si>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</si>
  <si>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</si>
  <si>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</si>
  <si>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</si>
  <si>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</si>
  <si>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</si>
  <si>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</si>
  <si>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</si>
  <si>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</si>
  <si>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</si>
  <si>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</si>
  <si>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</si>
  <si>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</si>
  <si>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</si>
  <si>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</si>
  <si>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</si>
  <si>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</si>
  <si>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</si>
  <si>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</si>
  <si>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</si>
  <si>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</si>
  <si>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</si>
  <si>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</si>
  <si>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</si>
  <si>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</si>
  <si>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</si>
  <si>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</si>
  <si>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</si>
  <si>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</si>
  <si>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</si>
  <si>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</si>
  <si>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</si>
  <si>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</si>
  <si>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</si>
  <si>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</si>
  <si>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</si>
  <si>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</si>
  <si>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</si>
  <si>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</si>
  <si>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</si>
  <si>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</si>
  <si>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</si>
  <si>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</si>
  <si>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</si>
  <si>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</si>
  <si>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</si>
  <si>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</si>
  <si>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</si>
  <si>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</si>
  <si>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</si>
  <si>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</si>
  <si>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</si>
  <si>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</si>
  <si>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</si>
  <si>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</si>
  <si>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</si>
  <si>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</si>
  <si>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</si>
  <si>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</si>
  <si>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</si>
  <si>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</si>
  <si>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</si>
  <si>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</si>
  <si>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</si>
  <si>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</si>
  <si>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</si>
  <si>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</si>
  <si>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</si>
  <si>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</si>
  <si>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</si>
  <si>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</si>
  <si>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</si>
  <si>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</si>
  <si>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</si>
  <si>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</si>
  <si>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</si>
  <si>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</si>
  <si>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</si>
  <si>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</si>
  <si>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</si>
  <si>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</si>
  <si>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</si>
  <si>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</si>
  <si>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</si>
  <si>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</si>
  <si>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</si>
  <si>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</si>
  <si>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</si>
  <si>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</si>
  <si>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</si>
  <si>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</si>
  <si>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</si>
  <si>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</si>
  <si>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</si>
  <si>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</si>
  <si>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</si>
  <si>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</si>
  <si>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</si>
  <si>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</si>
  <si>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</si>
  <si>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</si>
  <si>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</si>
  <si>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</si>
  <si>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</si>
  <si>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</si>
  <si>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</si>
  <si>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</si>
  <si>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</si>
  <si>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</si>
  <si>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</si>
  <si>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</si>
  <si>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</si>
  <si>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</si>
  <si>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</si>
  <si>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</si>
  <si>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</si>
  <si>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</si>
  <si>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</si>
  <si>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</si>
  <si>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</si>
  <si>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</si>
  <si>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</si>
  <si>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</si>
  <si>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</si>
  <si>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</si>
  <si>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</si>
  <si>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</si>
  <si>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</si>
  <si>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</si>
  <si>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</si>
  <si>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</si>
  <si>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</si>
  <si>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</si>
  <si>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</si>
  <si>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</si>
  <si>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</si>
  <si>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</si>
  <si>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</si>
  <si>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</si>
  <si>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</si>
  <si>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</si>
  <si>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</si>
  <si>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</si>
  <si>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</si>
  <si>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</si>
  <si>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</si>
  <si>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</si>
  <si>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</si>
  <si>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</si>
  <si>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</si>
  <si>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</si>
  <si>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</si>
  <si>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</si>
  <si>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</si>
  <si>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</si>
  <si>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</si>
  <si>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</si>
  <si>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</si>
  <si>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</si>
  <si>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</si>
  <si>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</si>
  <si>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</si>
  <si>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</si>
  <si>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</si>
  <si>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</si>
  <si>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</si>
  <si>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</si>
  <si>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</si>
  <si>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</si>
  <si>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</si>
  <si>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</si>
  <si>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</si>
  <si>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</si>
  <si>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</si>
  <si>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</si>
  <si>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</si>
  <si>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</si>
  <si>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</si>
  <si>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</si>
  <si>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</si>
  <si>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</si>
  <si>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</si>
  <si>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</si>
  <si>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</si>
  <si>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</si>
  <si>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</si>
  <si>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</si>
  <si>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</si>
  <si>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</si>
  <si>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</si>
  <si>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</si>
  <si>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</si>
  <si>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</si>
  <si>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</si>
  <si>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</si>
  <si>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</si>
  <si>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</si>
  <si>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</si>
  <si>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</si>
  <si>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</si>
  <si>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</si>
  <si>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</si>
  <si>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</si>
  <si>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</si>
  <si>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</si>
  <si>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</si>
  <si>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</si>
  <si>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</si>
  <si>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</si>
  <si>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</si>
  <si>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</si>
  <si>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</si>
  <si>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</si>
  <si>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</si>
  <si>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</si>
  <si>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</si>
  <si>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</si>
  <si>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</si>
  <si>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</si>
  <si>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</si>
  <si>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</si>
  <si>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</si>
  <si>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</si>
  <si>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</si>
  <si>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</si>
  <si>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</si>
  <si>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</si>
  <si>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</si>
  <si>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</si>
  <si>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</si>
  <si>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</si>
  <si>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</si>
  <si>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</si>
  <si>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</si>
  <si>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</si>
  <si>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</si>
  <si>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</si>
  <si>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</si>
  <si>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</si>
  <si>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</si>
  <si>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</si>
  <si>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</si>
  <si>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</si>
  <si>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</si>
  <si>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</si>
  <si>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</si>
  <si>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</si>
  <si>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</si>
  <si>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</si>
  <si>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</si>
  <si>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</si>
  <si>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</si>
  <si>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</si>
  <si>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</si>
  <si>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</si>
  <si>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</si>
  <si>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</si>
  <si>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</si>
  <si>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</si>
  <si>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</si>
  <si>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</si>
  <si>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</si>
  <si>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</si>
  <si>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</si>
  <si>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</si>
  <si>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</si>
  <si>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</si>
  <si>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</si>
  <si>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</si>
  <si>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</si>
  <si>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</si>
  <si>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</si>
  <si>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</si>
  <si>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</si>
  <si>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</si>
  <si>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</si>
  <si>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</si>
  <si>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</si>
  <si>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</si>
  <si>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</si>
  <si>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</si>
  <si>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</si>
  <si>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</si>
  <si>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</si>
  <si>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</si>
  <si>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</si>
  <si>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</si>
  <si>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</si>
  <si>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</si>
  <si>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</si>
  <si>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</si>
  <si>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</si>
  <si>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</si>
  <si>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</si>
  <si>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</si>
  <si>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</si>
  <si>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</si>
  <si>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</si>
  <si>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</si>
  <si>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</si>
  <si>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</si>
  <si>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</si>
  <si>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</si>
  <si>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</si>
  <si>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</si>
  <si>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</si>
  <si>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</si>
  <si>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</si>
  <si>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</si>
  <si>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</si>
  <si>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</si>
  <si>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</si>
  <si>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</si>
  <si>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</si>
  <si>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</si>
  <si>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</si>
  <si>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</si>
  <si>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</si>
  <si>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</si>
  <si>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</si>
  <si>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</si>
  <si>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</si>
  <si>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</si>
  <si>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</si>
  <si>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</si>
  <si>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</si>
  <si>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</si>
  <si>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</si>
  <si>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</si>
  <si>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</si>
  <si>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</si>
  <si>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</si>
  <si>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</si>
  <si>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</si>
  <si>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</si>
  <si>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</si>
  <si>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</si>
  <si>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</si>
  <si>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</si>
  <si>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</si>
  <si>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</si>
  <si>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</si>
  <si>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</si>
  <si>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</si>
  <si>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</si>
  <si>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</si>
  <si>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</si>
  <si>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</si>
  <si>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</si>
  <si>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</si>
  <si>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</si>
  <si>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</si>
  <si>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</si>
  <si>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</si>
  <si>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</si>
  <si>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</si>
  <si>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</si>
  <si>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</si>
  <si>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</si>
  <si>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</si>
  <si>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</si>
  <si>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</si>
  <si>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</si>
  <si>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</si>
  <si>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</si>
  <si>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</si>
  <si>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</si>
  <si>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</si>
  <si>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</si>
  <si>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</si>
  <si>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</si>
  <si>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</si>
  <si>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</si>
  <si>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</si>
  <si>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</si>
  <si>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</si>
  <si>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</si>
  <si>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</si>
  <si>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</si>
  <si>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</si>
  <si>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</si>
  <si>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</si>
  <si>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</si>
  <si>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</si>
  <si>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</si>
  <si>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</si>
  <si>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</si>
  <si>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</si>
  <si>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</si>
  <si>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</si>
  <si>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</si>
  <si>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</si>
  <si>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</si>
  <si>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</si>
  <si>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</si>
  <si>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</si>
  <si>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</si>
  <si>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</si>
  <si>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</si>
  <si>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</si>
  <si>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</si>
  <si>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</si>
  <si>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</si>
  <si>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</si>
  <si>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</si>
  <si>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</si>
  <si>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</si>
  <si>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</si>
  <si>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</si>
  <si>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</si>
  <si>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</si>
  <si>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</si>
  <si>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</si>
  <si>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</si>
  <si>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</si>
  <si>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</si>
  <si>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</si>
  <si>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</si>
  <si>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</si>
  <si>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</si>
  <si>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</si>
  <si>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</si>
  <si>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</si>
  <si>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</si>
  <si>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</si>
  <si>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</si>
  <si>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</si>
  <si>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</si>
  <si>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</si>
  <si>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</si>
  <si>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</si>
  <si>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</si>
  <si>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</si>
  <si>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</si>
  <si>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</si>
  <si>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</si>
  <si>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</si>
  <si>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</si>
  <si>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</si>
  <si>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</si>
  <si>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</si>
  <si>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</si>
  <si>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</si>
  <si>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</si>
  <si>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</si>
  <si>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</si>
  <si>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</si>
  <si>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</si>
  <si>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</si>
  <si>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</si>
  <si>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</si>
  <si>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</si>
  <si>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</si>
  <si>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</si>
  <si>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</si>
  <si>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</si>
  <si>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</si>
  <si>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</si>
  <si>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</si>
  <si>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</si>
  <si>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</si>
  <si>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</si>
  <si>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</si>
  <si>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</si>
  <si>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</si>
  <si>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</si>
  <si>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</si>
  <si>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</si>
  <si>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</si>
  <si>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</si>
  <si>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</si>
  <si>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</si>
  <si>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</si>
  <si>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</si>
  <si>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</si>
  <si>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</si>
  <si>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</si>
  <si>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</si>
  <si>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</si>
  <si>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</si>
  <si>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</si>
  <si>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</si>
  <si>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</si>
  <si>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</si>
  <si>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</si>
  <si>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</si>
  <si>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</si>
  <si>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</si>
  <si>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</si>
  <si>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</si>
  <si>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</si>
  <si>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</si>
  <si>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</si>
  <si>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</si>
  <si>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</si>
  <si>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</si>
  <si>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</si>
  <si>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</si>
  <si>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</si>
  <si>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</si>
  <si>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</si>
  <si>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</si>
  <si>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</si>
  <si>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</si>
  <si>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</si>
  <si>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</si>
  <si>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</si>
  <si>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</si>
  <si>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</si>
  <si>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</si>
  <si>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</si>
  <si>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</si>
  <si>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</si>
  <si>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</si>
  <si>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</si>
  <si>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</si>
  <si>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</si>
  <si>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</si>
  <si>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</si>
  <si>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</si>
  <si>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</si>
  <si>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</si>
  <si>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</si>
  <si>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</si>
  <si>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</si>
  <si>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</si>
  <si>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</si>
  <si>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</si>
  <si>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</si>
  <si>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</si>
  <si>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</si>
  <si>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</si>
  <si>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</si>
  <si>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</si>
  <si>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</si>
  <si>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</si>
  <si>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</si>
  <si>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</si>
  <si>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</si>
  <si>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</si>
  <si>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</si>
  <si>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</si>
  <si>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</si>
  <si>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</si>
  <si>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</si>
  <si>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</si>
  <si>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</si>
  <si>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</si>
  <si>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</si>
  <si>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</si>
  <si>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</si>
  <si>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</si>
  <si>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</si>
  <si>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</si>
  <si>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</si>
  <si>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</si>
  <si>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</si>
  <si>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</si>
  <si>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</si>
  <si>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</si>
  <si>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</si>
  <si>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</si>
  <si>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</si>
  <si>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</si>
  <si>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</si>
  <si>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</si>
  <si>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</si>
  <si>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</si>
  <si>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</si>
  <si>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</si>
  <si>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</si>
  <si>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</si>
  <si>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</si>
  <si>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</si>
  <si>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</si>
  <si>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</si>
  <si>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</si>
  <si>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</si>
  <si>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</si>
  <si>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</si>
  <si>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</si>
  <si>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</si>
  <si>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</si>
  <si>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</si>
  <si>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</si>
  <si>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</si>
  <si>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</si>
  <si>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</si>
  <si>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</si>
  <si>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</si>
  <si>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</si>
  <si>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</si>
  <si>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</si>
  <si>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</si>
  <si>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</si>
  <si>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</si>
  <si>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</si>
  <si>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</si>
  <si>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</si>
  <si>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</si>
  <si>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</si>
  <si>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</si>
  <si>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</si>
  <si>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</si>
  <si>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</si>
  <si>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</si>
  <si>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</si>
  <si>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</si>
  <si>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</si>
  <si>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</si>
  <si>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</si>
  <si>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</si>
  <si>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</si>
  <si>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</si>
  <si>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</si>
  <si>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</si>
  <si>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</si>
  <si>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</si>
  <si>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</si>
  <si>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</si>
  <si>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</si>
  <si>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</si>
  <si>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</si>
  <si>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</si>
  <si>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</si>
  <si>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</si>
  <si>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</si>
  <si>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</si>
  <si>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</si>
  <si>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</si>
  <si>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</si>
  <si>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</si>
  <si>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</si>
  <si>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</si>
  <si>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</si>
  <si>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</si>
  <si>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</si>
  <si>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</si>
  <si>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</si>
  <si>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</si>
  <si>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</si>
  <si>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</si>
  <si>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</si>
  <si>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</si>
  <si>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</si>
  <si>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</si>
  <si>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</si>
  <si>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</si>
  <si>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</si>
  <si>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</si>
  <si>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</si>
  <si>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</si>
  <si>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</si>
  <si>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</si>
  <si>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</si>
  <si>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</si>
  <si>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</si>
  <si>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</si>
  <si>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</si>
  <si>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</si>
  <si>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</si>
  <si>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</si>
  <si>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</si>
  <si>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</si>
  <si>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</si>
  <si>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</si>
  <si>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</si>
  <si>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</si>
  <si>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</si>
  <si>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</si>
  <si>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</si>
  <si>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</si>
  <si>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</si>
  <si>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</si>
  <si>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</si>
  <si>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</si>
  <si>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</si>
  <si>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</si>
  <si>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</si>
  <si>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</si>
  <si>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</si>
  <si>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</si>
  <si>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</si>
  <si>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</si>
  <si>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</si>
  <si>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</si>
  <si>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</si>
  <si>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</si>
  <si>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</si>
  <si>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</si>
  <si>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</si>
  <si>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</si>
  <si>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</si>
  <si>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</si>
  <si>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</si>
  <si>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</si>
  <si>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</si>
  <si>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</si>
  <si>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</si>
  <si>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</si>
  <si>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</si>
  <si>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</si>
  <si>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</si>
  <si>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</si>
  <si>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</si>
  <si>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</si>
  <si>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</si>
  <si>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</si>
  <si>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</si>
  <si>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</si>
  <si>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</si>
  <si>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</si>
  <si>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</si>
  <si>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</si>
  <si>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</si>
  <si>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</si>
  <si>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</si>
  <si>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</si>
  <si>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</si>
  <si>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</si>
  <si>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</si>
  <si>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</si>
  <si>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</si>
  <si>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</si>
  <si>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</si>
  <si>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</si>
  <si>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</si>
  <si>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</si>
  <si>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</si>
  <si>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</si>
  <si>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</si>
  <si>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</si>
  <si>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</si>
  <si>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</si>
  <si>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</si>
  <si>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</si>
  <si>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</si>
  <si>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</si>
  <si>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</si>
  <si>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</si>
  <si>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</si>
  <si>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</si>
  <si>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</si>
  <si>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</si>
  <si>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</si>
  <si>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</si>
  <si>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</si>
  <si>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</si>
  <si>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</si>
  <si>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</si>
  <si>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</si>
  <si>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</si>
  <si>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</si>
  <si>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</si>
  <si>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</si>
  <si>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</si>
  <si>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</si>
  <si>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</si>
  <si>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</si>
  <si>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</si>
  <si>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</si>
  <si>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</si>
  <si>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</si>
  <si>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</si>
  <si>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</si>
  <si>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</si>
  <si>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</si>
  <si>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</si>
  <si>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</si>
  <si>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</si>
  <si>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</si>
  <si>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</si>
  <si>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</si>
  <si>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</si>
  <si>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</si>
  <si>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</si>
  <si>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</si>
  <si>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</si>
  <si>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</si>
  <si>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</si>
  <si>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</si>
  <si>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</si>
  <si>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</si>
  <si>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</si>
  <si>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</si>
  <si>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</si>
  <si>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</si>
  <si>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</si>
  <si>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</si>
  <si>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</si>
  <si>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</si>
  <si>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</si>
  <si>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</si>
  <si>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</si>
  <si>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</si>
  <si>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</si>
  <si>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</si>
  <si>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</si>
  <si>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</si>
  <si>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</si>
  <si>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</si>
  <si>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</si>
  <si>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</si>
  <si>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</si>
  <si>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</si>
  <si>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</si>
  <si>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</si>
  <si>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</si>
  <si>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</si>
  <si>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</si>
  <si>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</si>
  <si>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</si>
  <si>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</si>
  <si>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</si>
  <si>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</si>
  <si>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</si>
  <si>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</si>
  <si>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</si>
  <si>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</si>
  <si>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</si>
  <si>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</si>
  <si>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</si>
  <si>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</si>
  <si>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</si>
  <si>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</si>
  <si>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</si>
  <si>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</si>
  <si>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</si>
  <si>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</si>
  <si>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</si>
  <si>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</si>
  <si>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</si>
  <si>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</si>
  <si>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</si>
  <si>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</si>
  <si>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</si>
  <si>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</si>
  <si>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</si>
  <si>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</si>
  <si>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</si>
  <si>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</si>
  <si>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</si>
  <si>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</si>
  <si>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</si>
  <si>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</si>
  <si>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</si>
  <si>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</si>
  <si>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</si>
  <si>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</si>
  <si>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</si>
  <si>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</si>
  <si>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</si>
  <si>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</si>
  <si>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</si>
  <si>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</si>
  <si>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</si>
  <si>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</si>
  <si>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</si>
  <si>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</si>
  <si>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</si>
  <si>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</si>
  <si>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</si>
  <si>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</si>
  <si>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</si>
  <si>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</si>
  <si>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</si>
  <si>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</si>
  <si>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</si>
  <si>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</si>
  <si>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</si>
  <si>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</si>
  <si>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</si>
  <si>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</si>
  <si>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</si>
  <si>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</si>
  <si>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</si>
  <si>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</si>
  <si>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</si>
  <si>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</si>
  <si>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</si>
  <si>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</si>
  <si>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</si>
  <si>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</si>
  <si>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</si>
  <si>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</si>
  <si>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</si>
  <si>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</si>
  <si>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</si>
  <si>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</si>
  <si>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</si>
  <si>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</si>
  <si>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</si>
  <si>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</si>
  <si>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</si>
  <si>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</si>
  <si>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</si>
  <si>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</si>
  <si>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</si>
  <si>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</si>
  <si>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</si>
  <si>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</si>
  <si>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</si>
  <si>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</si>
  <si>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</si>
  <si>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</si>
  <si>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</si>
  <si>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</si>
  <si>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</si>
  <si>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</si>
  <si>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</si>
  <si>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</si>
  <si>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</si>
  <si>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</si>
  <si>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</si>
  <si>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</si>
  <si>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</si>
  <si>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</si>
  <si>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</si>
  <si>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</si>
  <si>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</si>
  <si>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</si>
  <si>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</si>
  <si>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</si>
  <si>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</si>
  <si>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</si>
  <si>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</si>
  <si>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</si>
  <si>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</si>
  <si>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</si>
  <si>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</si>
  <si>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</si>
  <si>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</si>
  <si>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</si>
  <si>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</si>
  <si>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</si>
  <si>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</si>
  <si>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</si>
  <si>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</si>
  <si>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</si>
  <si>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</si>
  <si>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</si>
  <si>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</si>
  <si>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</si>
  <si>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</si>
  <si>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</si>
  <si>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</si>
  <si>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</si>
  <si>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</si>
  <si>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</si>
  <si>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</si>
  <si>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</si>
  <si>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</si>
  <si>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</si>
  <si>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</si>
  <si>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</si>
  <si>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</si>
  <si>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</si>
  <si>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</si>
  <si>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</si>
  <si>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</si>
  <si>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</si>
  <si>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</si>
  <si>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</si>
  <si>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</si>
  <si>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</si>
  <si>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</si>
  <si>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</si>
  <si>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</si>
  <si>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</si>
  <si>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</si>
  <si>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</si>
  <si>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</si>
  <si>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</si>
  <si>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</si>
  <si>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</si>
  <si>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</si>
  <si>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</si>
  <si>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</si>
  <si>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</si>
  <si>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</si>
  <si>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</si>
  <si>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</si>
  <si>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</si>
  <si>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</si>
  <si>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</si>
  <si>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</si>
  <si>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</si>
  <si>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</si>
  <si>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</si>
  <si>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</si>
  <si>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</si>
  <si>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</si>
  <si>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</si>
  <si>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</si>
  <si>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</si>
  <si>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</si>
  <si>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</si>
  <si>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</si>
  <si>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</si>
  <si>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</si>
  <si>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</si>
  <si>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</si>
  <si>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</si>
  <si>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</si>
  <si>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</si>
  <si>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</si>
  <si>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</si>
  <si>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</si>
  <si>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</si>
  <si>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</si>
  <si>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</si>
  <si>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</si>
  <si>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</si>
  <si>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</si>
  <si>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</si>
  <si>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</si>
  <si>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</si>
  <si>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</si>
  <si>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</si>
  <si>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</si>
  <si>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</si>
  <si>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</si>
  <si>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</si>
  <si>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</si>
  <si>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</si>
  <si>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</si>
  <si>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</si>
  <si>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</si>
  <si>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</si>
  <si>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</si>
  <si>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</si>
  <si>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</si>
  <si>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</si>
  <si>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</si>
  <si>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</si>
  <si>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</si>
  <si>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</si>
  <si>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</si>
  <si>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</si>
  <si>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</si>
  <si>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</si>
  <si>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</si>
  <si>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</si>
  <si>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</si>
  <si>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</si>
  <si>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</si>
  <si>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</si>
  <si>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</si>
  <si>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</si>
  <si>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</si>
  <si>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</si>
  <si>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</si>
  <si>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</si>
  <si>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</si>
  <si>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</si>
  <si>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</si>
  <si>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</si>
  <si>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</si>
  <si>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</si>
  <si>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</si>
  <si>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</si>
  <si>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</si>
  <si>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</si>
  <si>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</si>
  <si>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</si>
  <si>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</si>
  <si>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</si>
  <si>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</si>
  <si>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</si>
  <si>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</si>
  <si>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</si>
  <si>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</si>
  <si>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</si>
  <si>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</si>
  <si>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</si>
  <si>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</si>
  <si>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</si>
  <si>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</si>
  <si>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</si>
  <si>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</si>
  <si>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</si>
  <si>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</si>
  <si>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</si>
  <si>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</si>
  <si>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</si>
  <si>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</si>
  <si>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</si>
  <si>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</si>
  <si>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</si>
  <si>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</si>
  <si>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</si>
  <si>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</si>
  <si>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</si>
  <si>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</si>
  <si>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</si>
  <si>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</si>
  <si>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</si>
  <si>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</si>
  <si>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</si>
  <si>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</si>
  <si>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</si>
  <si>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</si>
  <si>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</si>
  <si>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</si>
  <si>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</si>
  <si>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</si>
  <si>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</si>
  <si>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</si>
  <si>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</si>
  <si>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</si>
  <si>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</si>
  <si>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</si>
  <si>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</si>
  <si>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</si>
  <si>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</si>
  <si>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</si>
  <si>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</si>
  <si>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</si>
  <si>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</si>
  <si>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</si>
  <si>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</si>
  <si>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</si>
  <si>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</si>
  <si>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</si>
  <si>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</si>
  <si>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</si>
  <si>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</si>
  <si>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</si>
  <si>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</si>
  <si>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</si>
  <si>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</si>
  <si>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</si>
  <si>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</si>
  <si>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</si>
  <si>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</si>
  <si>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</si>
  <si>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</si>
  <si>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</si>
  <si>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</si>
  <si>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</si>
  <si>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</si>
  <si>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</si>
  <si>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</si>
  <si>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</si>
  <si>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</si>
  <si>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</si>
  <si>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</si>
  <si>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</si>
  <si>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</si>
  <si>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</si>
  <si>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</si>
  <si>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</si>
  <si>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</si>
  <si>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</si>
  <si>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</si>
  <si>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</si>
  <si>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</si>
  <si>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</si>
  <si>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</si>
  <si>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</si>
  <si>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</si>
  <si>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</si>
  <si>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</si>
  <si>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</si>
  <si>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</si>
  <si>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</si>
  <si>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</si>
  <si>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</si>
  <si>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</si>
  <si>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</si>
  <si>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</si>
  <si>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</si>
  <si>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</si>
  <si>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</si>
  <si>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</si>
  <si>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</si>
  <si>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</si>
  <si>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</si>
  <si>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</si>
  <si>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</si>
  <si>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</si>
  <si>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</si>
  <si>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</si>
  <si>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</si>
  <si>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</si>
  <si>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</si>
  <si>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</si>
  <si>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</si>
  <si>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</si>
  <si>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</si>
  <si>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</si>
  <si>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</si>
  <si>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</si>
  <si>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</si>
  <si>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</si>
  <si>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</si>
  <si>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</si>
  <si>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</si>
  <si>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</si>
  <si>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</si>
  <si>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</si>
  <si>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</si>
  <si>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</si>
  <si>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</si>
  <si>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</si>
  <si>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</si>
  <si>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</si>
  <si>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</si>
  <si>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</si>
  <si>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</si>
  <si>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</si>
  <si>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</si>
  <si>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</si>
  <si>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</si>
  <si>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</si>
  <si>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</si>
  <si>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</si>
  <si>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</si>
  <si>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</si>
  <si>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</si>
  <si>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</si>
  <si>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</si>
  <si>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</si>
  <si>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</si>
  <si>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</si>
  <si>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</si>
  <si>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</si>
  <si>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</si>
  <si>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</si>
  <si>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</si>
  <si>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</si>
  <si>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</si>
  <si>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</si>
  <si>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</si>
  <si>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</si>
  <si>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</si>
  <si>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</si>
  <si>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</si>
  <si>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</si>
  <si>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</si>
  <si>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</si>
  <si>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</si>
  <si>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</si>
  <si>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</si>
  <si>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</si>
  <si>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</si>
  <si>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</si>
  <si>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</si>
  <si>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</si>
  <si>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</si>
  <si>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</si>
  <si>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</si>
  <si>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</si>
  <si>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</si>
  <si>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</si>
  <si>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</si>
  <si>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</si>
  <si>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</si>
  <si>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</si>
  <si>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</si>
  <si>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</si>
  <si>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</si>
  <si>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</si>
  <si>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</si>
  <si>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</si>
  <si>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</si>
  <si>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</si>
  <si>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</si>
  <si>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</si>
  <si>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</si>
  <si>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</si>
  <si>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</si>
  <si>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</si>
  <si>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</si>
  <si>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</si>
  <si>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</si>
  <si>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</si>
  <si>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</si>
  <si>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</si>
  <si>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</si>
  <si>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</si>
  <si>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</si>
  <si>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</si>
  <si>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</si>
  <si>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</si>
  <si>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</si>
  <si>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</si>
  <si>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</si>
  <si>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</si>
  <si>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</si>
  <si>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</si>
  <si>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</si>
  <si>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</si>
  <si>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</si>
  <si>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</si>
  <si>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</si>
  <si>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</si>
  <si>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</si>
  <si>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</si>
  <si>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</si>
  <si>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</si>
  <si>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</si>
  <si>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</si>
  <si>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</si>
  <si>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</si>
  <si>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</si>
  <si>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</si>
  <si>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</si>
  <si>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</si>
  <si>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</si>
  <si>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</si>
  <si>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</si>
  <si>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</si>
  <si>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</si>
  <si>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</si>
  <si>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</si>
  <si>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</si>
  <si>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</si>
  <si>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</si>
  <si>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</si>
  <si>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</si>
  <si>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</si>
  <si>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</si>
  <si>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</si>
  <si>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</si>
  <si>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</si>
  <si>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</si>
  <si>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</si>
  <si>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</si>
  <si>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</si>
  <si>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</si>
  <si>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</si>
  <si>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</si>
  <si>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</si>
  <si>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</si>
  <si>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</si>
  <si>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</si>
  <si>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</si>
  <si>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</si>
  <si>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</si>
  <si>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</si>
  <si>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</si>
  <si>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</si>
  <si>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</si>
  <si>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</si>
  <si>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</si>
  <si>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</si>
  <si>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</si>
  <si>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</si>
  <si>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</si>
  <si>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</si>
  <si>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</si>
  <si>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</si>
  <si>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</si>
  <si>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</si>
  <si>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</si>
  <si>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</si>
  <si>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</si>
  <si>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</si>
  <si>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</si>
  <si>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</si>
  <si>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</si>
  <si>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</si>
  <si>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</si>
  <si>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</si>
  <si>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</si>
  <si>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</si>
  <si>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</si>
  <si>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</si>
  <si>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</si>
  <si>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</si>
  <si>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</si>
  <si>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</si>
  <si>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</si>
  <si>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</si>
  <si>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</si>
  <si>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</si>
  <si>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</si>
  <si>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</si>
  <si>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</si>
  <si>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</si>
  <si>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</si>
  <si>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</si>
  <si>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</si>
  <si>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</si>
  <si>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</si>
  <si>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</si>
  <si>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</si>
  <si>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</si>
  <si>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</si>
  <si>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</si>
  <si>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</si>
  <si>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</si>
  <si>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</si>
  <si>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</si>
  <si>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</si>
  <si>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</si>
  <si>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</si>
  <si>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</si>
  <si>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</si>
  <si>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</si>
  <si>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</si>
  <si>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</si>
  <si>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</si>
  <si>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</si>
  <si>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</si>
  <si>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</si>
  <si>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</si>
  <si>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</si>
  <si>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</si>
  <si>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</si>
  <si>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</si>
  <si>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</si>
  <si>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</si>
  <si>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</si>
  <si>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</si>
  <si>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</si>
  <si>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</si>
  <si>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</si>
  <si>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</si>
  <si>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</si>
  <si>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</si>
  <si>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</si>
  <si>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</si>
  <si>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</si>
  <si>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</si>
  <si>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</si>
  <si>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</si>
  <si>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</si>
  <si>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</si>
  <si>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</si>
  <si>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</si>
  <si>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</si>
  <si>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</si>
  <si>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</si>
  <si>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</si>
  <si>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</si>
  <si>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</si>
  <si>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</si>
  <si>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</si>
  <si>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</si>
  <si>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</si>
  <si>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</si>
  <si>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</si>
  <si>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</si>
  <si>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</si>
  <si>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</si>
  <si>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</si>
  <si>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</si>
  <si>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</si>
  <si>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</si>
  <si>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</si>
  <si>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</si>
  <si>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</si>
  <si>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</si>
  <si>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</si>
  <si>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</si>
  <si>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</si>
  <si>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</si>
  <si>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</si>
  <si>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</si>
  <si>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</si>
  <si>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</si>
  <si>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</si>
  <si>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</si>
  <si>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</si>
  <si>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</si>
  <si>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</si>
  <si>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</si>
  <si>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</si>
  <si>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</si>
  <si>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</si>
  <si>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</si>
  <si>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</si>
  <si>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</si>
  <si>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</si>
  <si>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</si>
  <si>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</si>
  <si>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</si>
  <si>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</si>
  <si>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</si>
  <si>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</si>
  <si>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</si>
  <si>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</si>
  <si>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</si>
  <si>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</si>
  <si>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</si>
  <si>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</si>
  <si>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</si>
  <si>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</si>
  <si>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</si>
  <si>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</si>
  <si>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</si>
  <si>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</si>
  <si>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</si>
  <si>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</si>
  <si>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</si>
  <si>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</si>
  <si>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</si>
  <si>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</si>
  <si>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</si>
  <si>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</si>
  <si>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</si>
  <si>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</si>
  <si>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</si>
  <si>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</si>
  <si>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</si>
  <si>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</si>
  <si>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</si>
  <si>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</si>
  <si>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</si>
  <si>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</si>
  <si>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</si>
  <si>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</si>
  <si>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</si>
  <si>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</si>
  <si>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</si>
  <si>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</si>
  <si>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</si>
  <si>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</si>
  <si>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</si>
  <si>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</si>
  <si>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</si>
  <si>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</si>
  <si>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</si>
  <si>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</si>
  <si>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</si>
  <si>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</si>
  <si>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</si>
  <si>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</si>
  <si>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</si>
  <si>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</si>
  <si>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</si>
  <si>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</si>
  <si>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</si>
  <si>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</si>
  <si>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</si>
  <si>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</si>
  <si>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</si>
  <si>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</si>
  <si>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</si>
  <si>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</si>
  <si>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</si>
  <si>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</si>
  <si>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</si>
  <si>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</si>
  <si>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</si>
  <si>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</si>
  <si>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</si>
  <si>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</si>
  <si>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</si>
  <si>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</si>
  <si>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</si>
  <si>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</si>
  <si>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</si>
  <si>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</si>
  <si>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</si>
  <si>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</si>
  <si>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</si>
  <si>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</si>
  <si>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</si>
  <si>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</si>
  <si>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</si>
  <si>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</si>
  <si>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</si>
  <si>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</si>
  <si>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</si>
  <si>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</si>
  <si>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</si>
  <si>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</si>
  <si>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</si>
  <si>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</si>
  <si>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</si>
  <si>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</si>
  <si>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</si>
  <si>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</si>
  <si>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</si>
  <si>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</si>
  <si>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</si>
  <si>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</si>
  <si>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</si>
  <si>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</si>
  <si>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</si>
  <si>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</si>
  <si>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</si>
  <si>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</si>
  <si>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</si>
  <si>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</si>
  <si>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</si>
  <si>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</si>
  <si>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</si>
  <si>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</si>
  <si>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</si>
  <si>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</si>
  <si>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</si>
  <si>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</si>
  <si>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</si>
  <si>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</si>
  <si>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</si>
  <si>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</si>
  <si>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</si>
  <si>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</si>
  <si>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</si>
  <si>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</si>
  <si>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</si>
  <si>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</si>
  <si>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</si>
  <si>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</si>
  <si>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Public meeting reporting section completed</t>
  </si>
  <si>
    <t>Investment and expenses reporting section completed</t>
  </si>
  <si>
    <t>URL of the page on the hospital’s website where this report will be posted, paste URL in cell C10 below:</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</si>
  <si>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</si>
  <si>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</si>
  <si>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</si>
  <si>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</si>
  <si>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</si>
  <si>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</si>
  <si>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</si>
  <si>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</si>
  <si>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</si>
  <si>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</si>
  <si>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</si>
  <si>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</si>
  <si>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</si>
  <si>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</si>
  <si>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</si>
  <si>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</si>
  <si>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</si>
  <si>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</si>
  <si>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</si>
  <si>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 xml:space="preserve">Location (place meeting held and city or if virtual, note platform): </t>
  </si>
  <si>
    <t>R5a</t>
  </si>
  <si>
    <t>When was communication(s) sent out and in what format?</t>
  </si>
  <si>
    <t xml:space="preserve">Describe your outreach efforts for the public meeting being reported: </t>
  </si>
  <si>
    <t>Please enter responses below using a new row for each item.</t>
  </si>
  <si>
    <t>R14a</t>
  </si>
  <si>
    <t>R14b</t>
  </si>
  <si>
    <t>R14c</t>
  </si>
  <si>
    <t>R14d</t>
  </si>
  <si>
    <t>R15</t>
  </si>
  <si>
    <t xml:space="preserve">Describe the actions taken as a result of feedback from meeting participants: </t>
  </si>
  <si>
    <t>R17</t>
  </si>
  <si>
    <t>R18</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</si>
  <si>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</si>
  <si>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</si>
  <si>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</si>
  <si>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</si>
  <si>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</si>
  <si>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</si>
  <si>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</si>
  <si>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</si>
  <si>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</si>
  <si>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</si>
  <si>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</si>
  <si>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</si>
  <si>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</si>
  <si>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</si>
  <si>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</si>
  <si>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</si>
  <si>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</si>
  <si>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</si>
  <si>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</si>
  <si>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</si>
  <si>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</si>
  <si>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</si>
  <si>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</si>
  <si>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</si>
  <si>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</si>
  <si>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</si>
  <si>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</si>
  <si>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</si>
  <si>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</si>
  <si>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</si>
  <si>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</si>
  <si>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</si>
  <si>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</si>
  <si>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</si>
  <si>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</si>
  <si>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</si>
  <si>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</si>
  <si>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</si>
  <si>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</si>
  <si>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</si>
  <si>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</si>
  <si>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</si>
  <si>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</si>
  <si>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</si>
  <si>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</si>
  <si>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</si>
  <si>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</si>
  <si>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</si>
  <si>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</si>
  <si>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</si>
  <si>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</si>
  <si>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</si>
  <si>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</si>
  <si>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</si>
  <si>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</si>
  <si>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</si>
  <si>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</si>
  <si>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</si>
  <si>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</si>
  <si>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</si>
  <si>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</si>
  <si>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</si>
  <si>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</si>
  <si>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</si>
  <si>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</si>
  <si>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</si>
  <si>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</si>
  <si>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</si>
  <si>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</si>
  <si>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</si>
  <si>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</si>
  <si>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</si>
  <si>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</si>
  <si>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</si>
  <si>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No</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</si>
  <si>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</si>
  <si>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</si>
  <si>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</si>
  <si>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</si>
  <si>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</si>
  <si>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</si>
  <si>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</si>
  <si>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</si>
  <si>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</si>
  <si>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</si>
  <si>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</si>
  <si>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</si>
  <si>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</si>
  <si>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</si>
  <si>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</si>
  <si>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</si>
  <si>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</si>
  <si>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</si>
  <si>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</si>
  <si>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</si>
  <si>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</si>
  <si>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</si>
  <si>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</si>
  <si>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a.) If col C is filled out, a cell between col E:J must be filled out. Repeat for all rows (39-113). b.) If col C is filled out, cols K through M and D must be filled out.</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</si>
  <si>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</si>
  <si>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</si>
  <si>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</si>
  <si>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</si>
  <si>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</si>
  <si>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</si>
  <si>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</si>
  <si>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</si>
  <si>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</si>
  <si>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</si>
  <si>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</si>
  <si>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</si>
  <si>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</si>
  <si>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</si>
  <si>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</si>
  <si>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</si>
  <si>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</si>
  <si>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</si>
  <si>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</si>
  <si>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</si>
  <si>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</si>
  <si>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</si>
  <si>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</si>
  <si>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</si>
  <si>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</si>
  <si>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</si>
  <si>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</si>
  <si>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</si>
  <si>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</si>
  <si>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</si>
  <si>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</si>
  <si>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</si>
  <si>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</si>
  <si>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</si>
  <si>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</si>
  <si>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</si>
  <si>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</si>
  <si>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</si>
  <si>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</si>
  <si>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</si>
  <si>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</si>
  <si>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</si>
  <si>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</si>
  <si>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</si>
  <si>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</si>
  <si>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</si>
  <si>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</si>
  <si>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</si>
  <si>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</si>
  <si>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</si>
  <si>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</si>
  <si>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</si>
  <si>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</si>
  <si>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</si>
  <si>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</si>
  <si>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</si>
  <si>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</si>
  <si>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</si>
  <si>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</si>
  <si>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</si>
  <si>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</si>
  <si>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</si>
  <si>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</si>
  <si>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</si>
  <si>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</si>
  <si>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</si>
  <si>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</si>
  <si>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</si>
  <si>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</si>
  <si>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</si>
  <si>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</si>
  <si>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</si>
  <si>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</si>
  <si>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</si>
  <si>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</si>
  <si>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</si>
  <si>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</si>
  <si>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</si>
  <si>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</si>
  <si>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</si>
  <si>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</si>
  <si>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</si>
  <si>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</si>
  <si>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</si>
  <si>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</si>
  <si>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</si>
  <si>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</si>
  <si>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</si>
  <si>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</si>
  <si>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</si>
  <si>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</si>
  <si>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</si>
  <si>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</si>
  <si>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</si>
  <si>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</si>
  <si>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</si>
  <si>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</si>
  <si>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</si>
  <si>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</si>
  <si>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</si>
  <si>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</si>
  <si>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</si>
  <si>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</si>
  <si>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</si>
  <si>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</si>
  <si>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</si>
  <si>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</si>
  <si>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</si>
  <si>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</si>
  <si>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</si>
  <si>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</si>
  <si>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</si>
  <si>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</si>
  <si>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</si>
  <si>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</si>
  <si>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</si>
  <si>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</si>
  <si>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</si>
  <si>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</si>
  <si>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</si>
  <si>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</si>
  <si>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</si>
  <si>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</si>
  <si>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</si>
  <si>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</si>
  <si>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</si>
  <si>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</si>
  <si>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</si>
  <si>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</si>
  <si>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</si>
  <si>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</si>
  <si>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</si>
  <si>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</si>
  <si>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</si>
  <si>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</si>
  <si>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</si>
  <si>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</si>
  <si>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</si>
  <si>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</si>
  <si>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</si>
  <si>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</si>
  <si>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Yes</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</si>
  <si>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</si>
  <si>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</si>
  <si>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</si>
  <si>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</si>
  <si>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</si>
  <si>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</si>
  <si>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</si>
  <si>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</si>
  <si>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</si>
  <si>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</si>
  <si>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</si>
  <si>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</si>
  <si>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</si>
  <si>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</si>
  <si>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</si>
  <si>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</si>
  <si>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</si>
  <si>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</si>
  <si>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</si>
  <si>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</si>
  <si>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Title:</t>
  </si>
  <si>
    <t>Phone Number:</t>
  </si>
  <si>
    <t>Email Address:</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</si>
  <si>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</si>
  <si>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</si>
  <si>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</si>
  <si>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</si>
  <si>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</si>
  <si>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</si>
  <si>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</si>
  <si>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</si>
  <si>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</si>
  <si>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</si>
  <si>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</si>
  <si>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</si>
  <si>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</si>
  <si>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</si>
  <si>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</si>
  <si>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</si>
  <si>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</si>
  <si>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</si>
  <si>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</si>
  <si>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</si>
  <si>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</si>
  <si>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</si>
  <si>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</si>
  <si>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</si>
  <si>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</si>
  <si>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</si>
  <si>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</si>
  <si>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</si>
  <si>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</si>
  <si>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</si>
  <si>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</si>
  <si>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</si>
  <si>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</si>
  <si>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</si>
  <si>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</si>
  <si>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</si>
  <si>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</si>
  <si>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</si>
  <si>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</si>
  <si>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</si>
  <si>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</si>
  <si>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</si>
  <si>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</si>
  <si>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</si>
  <si>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</si>
  <si>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</si>
  <si>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</si>
  <si>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</si>
  <si>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</si>
  <si>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</si>
  <si>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</si>
  <si>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</si>
  <si>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Community health improvement services and community benefit operations</t>
  </si>
  <si>
    <t>Health professions educations</t>
  </si>
  <si>
    <t>Subsidized health services</t>
  </si>
  <si>
    <t>Research</t>
  </si>
  <si>
    <t>Cash and in-kind contributions for community benefit</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</si>
  <si>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</si>
  <si>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</si>
  <si>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</si>
  <si>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</si>
  <si>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</si>
  <si>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</si>
  <si>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</si>
  <si>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</si>
  <si>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</si>
  <si>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</si>
  <si>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</si>
  <si>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</si>
  <si>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</si>
  <si>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</si>
  <si>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</si>
  <si>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</si>
  <si>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</si>
  <si>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</si>
  <si>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</si>
  <si>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</si>
  <si>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</si>
  <si>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</si>
  <si>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</si>
  <si>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</si>
  <si>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</si>
  <si>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</si>
  <si>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</si>
  <si>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</si>
  <si>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</si>
  <si>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</si>
  <si>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</si>
  <si>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</si>
  <si>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</si>
  <si>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</si>
  <si>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</si>
  <si>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</si>
  <si>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</si>
  <si>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</si>
  <si>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</si>
  <si>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</si>
  <si>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</si>
  <si>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</si>
  <si>
    <t>Means tested Free or discounted health services (Sch H, Part I, ln 7a)</t>
  </si>
  <si>
    <t>Means tested Free or discounted health services (Sch H, Part I, ln 7b)</t>
  </si>
  <si>
    <t>Community Health Education (Sch H, Part 1, ln 7e)</t>
  </si>
  <si>
    <t>Perinatal Education (Sch H, Part 1, ln 7e cont.)</t>
  </si>
  <si>
    <t>Elaine Meyer Rehab (Sch H, Part 1, ln 7e cont.)</t>
  </si>
  <si>
    <t>CAM (Sch H, Part 1,ln 7e cont.)</t>
  </si>
  <si>
    <t>Mental Health Endowment (Sch H, Part 1, ln 7e cont.)</t>
  </si>
  <si>
    <t>Navigator specific to Behavioral Health Care (Sch H, Part 1, ln 7e cont.)</t>
  </si>
  <si>
    <t>Behavioral Health Consultant (Sch H, Part 1, ln 7e cont.)</t>
  </si>
  <si>
    <t>Oncology Support (Sch H, Part 1, ln 7e cont.)</t>
  </si>
  <si>
    <t>NICU Care Support for Underserved  (Sch H, Part 1, ln 7e cont.)</t>
  </si>
  <si>
    <t>Bike Helmets for Children (Sch H, Part 1, ln 7e cont.)</t>
  </si>
  <si>
    <t>Health Care Needs Related to Opiod Addiction (Sch H, Part 1, ln 7e cont.)</t>
  </si>
  <si>
    <t>Caring Science Training (Sch H, Part 1, ln 7e cont.)</t>
  </si>
  <si>
    <t>HIV/AIDS Care through Beacon Center for Infectious Disease (Sch H, Part 1, ln 7e cont.)</t>
  </si>
  <si>
    <t>Heart Scan Promotion (Sch H, Part 1, ln 7e cont.)</t>
  </si>
  <si>
    <t>Language Training for providers (Sch H, Part 1, ln 7e cont.)</t>
  </si>
  <si>
    <t>Antimicrobial Stewardship (Sch H, Part 1, ln 7e cont.)</t>
  </si>
  <si>
    <t>Handle with Care Training (Sch H, Part 1, ln 7e cont.)</t>
  </si>
  <si>
    <t>Cardiology Nurse Navigator (Sch H, Part 1, ln 7e cont.)</t>
  </si>
  <si>
    <t>Trauma Symposium (Sch H, Part 1, ln 7 e cont.)</t>
  </si>
  <si>
    <t>Canine Corp (Sch H, Part 1, ln 7e cont.)</t>
  </si>
  <si>
    <t>Patient Safety and Quality (Sch H, Part 1, ln 7e cont.)</t>
  </si>
  <si>
    <t>Community Collaboration (Sch H, Part 1, ln 7e cont.)</t>
  </si>
  <si>
    <t>Sexual Assault Examiners (Sch H, Part 1, ln 7e cont.)</t>
  </si>
  <si>
    <t>CHNA Costs (Sch H, Part 1, ln 7e cont.)</t>
  </si>
  <si>
    <t>Patient Transporation (Sch H, Part 1, ln 7e cont.)</t>
  </si>
  <si>
    <t>Social Determinants of Health (Sch H, Part 1, ln 7e cont.)</t>
  </si>
  <si>
    <t>May Madness (Sch H, Part 1, ln 7e cont.)</t>
  </si>
  <si>
    <t>Project HEALS (Sch H, Part 1, ln 7e cont.)</t>
  </si>
  <si>
    <t>Health Professional Education/Internships (Sch H, Part 1, ln 7f)</t>
  </si>
  <si>
    <t>Donations and support to Community health/not for profits (Sch H, Part 1, ln 7e cont.)</t>
  </si>
  <si>
    <t>Disaster Readiness/Preparation (Sch H, Part 2, ln 3)</t>
  </si>
  <si>
    <t>BCHIP Community medical issue coordination (Sch H, Part 2, ln 6)</t>
  </si>
  <si>
    <t>CHA and Other Board Expense (Sch H, Part 2, ln 7)</t>
  </si>
  <si>
    <t>Workforce Developmen (Sch H - Category 22 Part 2, ln 8)</t>
  </si>
  <si>
    <t>Bad Debt at Cost (Sch H, Part 3, ln 2)</t>
  </si>
  <si>
    <t>Unreimbursed Medicare Costs (Sch H, Part 3, ln 7)</t>
  </si>
  <si>
    <t>Charity at Cost</t>
  </si>
  <si>
    <t>Removal of financial barriers improves access to care.</t>
  </si>
  <si>
    <t>Cash Expenditures</t>
  </si>
  <si>
    <t xml:space="preserve">Medicaid unreimbursed costs </t>
  </si>
  <si>
    <t>Community Health Education</t>
  </si>
  <si>
    <t>Support groups and specialized educational programs provide acess to information for addressing health behaviors and risks.</t>
  </si>
  <si>
    <t>Direct Expenditure</t>
  </si>
  <si>
    <t>Perinatal Education</t>
  </si>
  <si>
    <t>Provides specialized education surrounding proper perinatal care.</t>
  </si>
  <si>
    <t>Elaine Meyer Rehab Endowment Administrative Costs</t>
  </si>
  <si>
    <t xml:space="preserve">Care for patients' needs outside of healthcare setting to accommodate healing </t>
  </si>
  <si>
    <t>CAM Fund/B Strong</t>
  </si>
  <si>
    <t>Supports cancer patients with integrative inpatient and outpatient servcies and equipment needs</t>
  </si>
  <si>
    <t xml:space="preserve">Mental Health </t>
  </si>
  <si>
    <t>Patient care and assistance at cost provided as patient qualifies during mental health episodes</t>
  </si>
  <si>
    <t>Behavioral Health Navigator</t>
  </si>
  <si>
    <t>Provides assitance with navigating the complex care associated with behavioral health patients.  Care is not charged but remains a resource for patient and family members of the patient.</t>
  </si>
  <si>
    <t>Behavioral Health Consultant</t>
  </si>
  <si>
    <t>Provided consulting efforts to generate efficiencies within the behavioral health workflows</t>
  </si>
  <si>
    <t>Oncology Support Classes</t>
  </si>
  <si>
    <t>Provides various support groups, classes, and events for community members to receive benefits specific to individuals going through cancer battles</t>
  </si>
  <si>
    <t>Love For Lily</t>
  </si>
  <si>
    <t>Provides NICU care support for underserved members in the community.</t>
  </si>
  <si>
    <t>Kids Bike Helmet Program</t>
  </si>
  <si>
    <t>Bike helmets aid in the prevention of traumatic brain injury.</t>
  </si>
  <si>
    <t>PILLAR</t>
  </si>
  <si>
    <t>Program provides free assitance to Boulder County residients with health care needs relating to chronic pain and/or opiod and other substance use disorders.</t>
  </si>
  <si>
    <t>Caring Science, education for various health profession programs</t>
  </si>
  <si>
    <t>Provides professional development of healthcare continuum which results in clinical care quality and patient outcomes.</t>
  </si>
  <si>
    <t>Beacon Center for Infectous Disease, unreimbursed costs with providing care</t>
  </si>
  <si>
    <t>Community members with AIDS infections can now live with the disease with proper medication and follow up.</t>
  </si>
  <si>
    <t>Heart Scan Promo</t>
  </si>
  <si>
    <t xml:space="preserve">Provides patients with reduced cost for heart scans to promote preventative care </t>
  </si>
  <si>
    <t>Language Proficiency Testing</t>
  </si>
  <si>
    <t>Provides patient facing staff to become translators for non-English speaking patients to communicate with care team.  Supports morre efficient patient care.</t>
  </si>
  <si>
    <t>Antimicrobial Stewardship</t>
  </si>
  <si>
    <t>Provides patients with improved safety and quality to reduce readmissions in the community.</t>
  </si>
  <si>
    <t>Handle with Care Training</t>
  </si>
  <si>
    <t>Provided secuirty personnel with advanced training on de-escalation and proper restraining techniques when dealing with disgruntled patients which results in safety for patients and broader community</t>
  </si>
  <si>
    <t>Cardiology Nurse Navigator</t>
  </si>
  <si>
    <t>Provides patients with resources to navigate the complex treatment schedule for patients suffering from acute cardiac episodes</t>
  </si>
  <si>
    <t>Trauma Symposium</t>
  </si>
  <si>
    <t>Hosted symposium detailing the complex and necessary work associated with trauma patients and how BCH is supporting the community as a level II trauma center</t>
  </si>
  <si>
    <t xml:space="preserve">Canine Corps </t>
  </si>
  <si>
    <t>Provides emotional and spritual support to patients visiting the hospital through visitation with service animals</t>
  </si>
  <si>
    <t>Patient Safety and Quality</t>
  </si>
  <si>
    <t>Enrolled and sent several individuals to national conferences to implement changes to patient safety and quality culture within BCH</t>
  </si>
  <si>
    <t>Community Collaboration</t>
  </si>
  <si>
    <t>Administrative costs associated with donations to various 501c3 organizations within the community</t>
  </si>
  <si>
    <t>Sexual Assualt Nurse Examiners (SANE), unreimbursed costs</t>
  </si>
  <si>
    <t>Vicitms of sexual assault are more apt to report when they are examined by someone with specialized training.</t>
  </si>
  <si>
    <t>Community Health Needs Assessment Administrative Costs</t>
  </si>
  <si>
    <t>All work performed to comply with CHNA requirements and assessing what needs are not being met in the community</t>
  </si>
  <si>
    <t>Patient Transportation</t>
  </si>
  <si>
    <t>Provides patients with free transporation as needed to continue their care without barriers</t>
  </si>
  <si>
    <t>Social Determinants of Health</t>
  </si>
  <si>
    <t>Provides indigent care patients with necessary housing, food, or needed Rx supplies upon discharge to encourage successful recovery</t>
  </si>
  <si>
    <t>May Madness Fund</t>
  </si>
  <si>
    <t>Provides high school families with dependents that are participating in school sports with needed sports science care on a needs basis</t>
  </si>
  <si>
    <t>Health Professions Education, costs related to various health professions internships programs</t>
  </si>
  <si>
    <t>Hand on internships provide a critical learning experience for health professionals.</t>
  </si>
  <si>
    <t>Cash and gifts in kind contributions for community benefit</t>
  </si>
  <si>
    <t>Athletic trainer for BVSD, meeting rooms for non-profits, Project Cure donated medical supplies, time on Community Boards</t>
  </si>
  <si>
    <t>In-Kind Contributions</t>
  </si>
  <si>
    <t>Community Support, disaster readiness activities beyond accreditation requirements</t>
  </si>
  <si>
    <t>Natural disaster risk and pandemic risks when realized require appropriate trained medical responses.</t>
  </si>
  <si>
    <t>Boulder County Health Improvement Collaborative</t>
  </si>
  <si>
    <t>Helps to coordinate and identify community medical issues.</t>
  </si>
  <si>
    <t>Time spent on: Colorado Hospital Assocation, Medicaid Provider Rate Review Advocacy Committee, CAPTIS Purchasing Coaliion Board</t>
  </si>
  <si>
    <t>All activities address the financial ability of our health system to provide care.</t>
  </si>
  <si>
    <t>Workforce Devlopment</t>
  </si>
  <si>
    <t>Physician talent recruited and paid by BCH to serve the underserved in community</t>
  </si>
  <si>
    <t>Bad debts at Cost</t>
  </si>
  <si>
    <t>Estimated costs of bad debt</t>
  </si>
  <si>
    <t>Estimated amount of bad debts attributable to charity care</t>
  </si>
  <si>
    <t>Represents the estimated amount of charity care included as bad debt due to patient's unwillingness to fill out a financial assitance application.</t>
  </si>
  <si>
    <t>Unreimursed Medicare Costs</t>
  </si>
  <si>
    <t>Medicare cost report</t>
  </si>
  <si>
    <t>Form 990, Schedule H, Part III requests the Medicare shortfall that is shown on the entity's Medicare Cost Report, rather than allowing to show the true cost loss for Medicare and Medicare Advantage patients in both an acute and physician clinic setting.  In 2023 (most recently filed 990 tax year), BCH carried a payor mix consisting of 49.9% Medicare/Medicare Advantage.  When calculating the true shortfall of cost to reimbursement for this population, BCH should be showing a total shortfall of $56,559,874 rather than the $17,911,161 that is allowed per the IRS guidance for the question.  The difference of $38,648,713 should be considered additional free or discounted care.</t>
  </si>
  <si>
    <t>Additional recruitment costs for physicians and APPs that are not allowed to be reported on Form 990, Schedule H are $292,785</t>
  </si>
  <si>
    <t>Additional education costs for physicians and APPs that are not allowed to be reported on Form 990, Schedule H are $83,395</t>
  </si>
  <si>
    <t>Bad Debt attributed to Charity care (Sch H, Part 3, ln 3)</t>
  </si>
  <si>
    <t xml:space="preserve">June 24th, 2025 </t>
  </si>
  <si>
    <t xml:space="preserve">Boulder Community Health </t>
  </si>
  <si>
    <t>Darryl J. Brown</t>
  </si>
  <si>
    <t>Associate Vice President, Strategy and Business Development</t>
  </si>
  <si>
    <t>303.415.7005</t>
  </si>
  <si>
    <t>dbrown@bch.org</t>
  </si>
  <si>
    <t>Boulder Community Health (Foothills Hospital)</t>
  </si>
  <si>
    <t>yes</t>
  </si>
  <si>
    <t>https://www.bch.org/about-us/community-reports/community-health-needs-assessment/</t>
  </si>
  <si>
    <t>5:30pm</t>
  </si>
  <si>
    <t>BCH's 2025 Community Health Needs Assessment annual public meeting was held virtually on bch.org using the Wirecast livestream platform to broadcast through our BCH YouTube channel. The live YouTube video was then embedded on bch.org/CHNA and promoted via the CHNA event posted on the BCH website, and direct emails to those who registered to join live.  The video will be available to watch on both the bch.org/CHNA page and also in the "general" video gallery in our BCH online video center. Direct link: https://www.bch.org/media/video-center/general/bch-2025-chna-presentation/</t>
  </si>
  <si>
    <t>The community was invited by using a master email list curated by the BCH marketing department as well as special email lists of required invitees provided by the business development department.•	Email invitations sent to list of designated community people and organizations on May 21 and June 5.  BCH used a multi-pronged approach to announce the community meetings:
•	HCBA mandated invitee list was sent via email invitations on May 21 and June 5.
•	Email invitations extended to entire community using master email list curated by the BCH Marketing Department on May 21 and June 5.
•	An email was sent to all BCH employees and partners on May 21 and June 5 and also included in BCH’s internal daily newsletter, “The Daily Scoop,” on May 28 and June 12.
•	Reminder emails to all registrants on June 24.</t>
  </si>
  <si>
    <t>Website, social media, digital monitors and newsletters
•	Meeting notice was posted in the “Community Events” section of bch.org, which included a form for individuals to register for the meeting on May 21. 
•	Social media announcements: Facebook, Instagram and LinkedIn were made to complete the survey and to announce the community meeting.
•	The event was featured in the BCH May “Health Matters” e-newsletter, which was distributed to the community on June 10
•	A banner was added to the BCH website homepage linking to the CHNA survey and event.
•	Digital slides were added to every monitor throughout the BCH system on May 21 with a QR code to the survey and the public meeting.</t>
  </si>
  <si>
    <t xml:space="preserve">No change to Implementation Plan will be made, BCH will utilize much of the data from the survey in its 2026-2028 CHNA and Implementation Plan.  </t>
  </si>
  <si>
    <t>BCH utilized an advance surveying methedology this year  and received over 1200 responses.  The attendance and feedback garnered at the annual meeting has not been large, however, the surve</t>
  </si>
  <si>
    <t>Ongoing Feedback
•	BCH has established links to the recording of the annual meeting at:
•	bch.org/CHNA 
•	https://www.bch.org/media/video-center/general/bch-2025-chna-presentation/
•	A “Public Comment/Question Form” is available on bch.org/CHNA 
•	BCH will also keep active two email addresses particular to the annual meeting, CHNA, and HTP so that ongoing feedback can be obtained easily.  
o	chna@bch.org
o	htp@bch.org</t>
  </si>
  <si>
    <t>yes, our imp. Plan is within our CHNA</t>
  </si>
  <si>
    <t>Ongoing Feedback
•             BCH has established links to the recording of the annual meeting at:
•             bch.org/CHNA 
•          •	https://www.bch.org/media/video-center/general/bch-2025-chna-presentation/
•	A “Public Comment/Question Form” is available on bch.org/CHNA 
•	BCH will also keep active two email addresses particular to the annual meeting, CHNA, and HTP so that ongoing feedback can be obtained easily.  
chna@bch.org
htp@bch.org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</si>
</sst>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4">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Protection="1"/>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5"/>
  <cols>
    <col min="1" max="1" width="14.5703125" bestFit="1" customWidth="1"/>
    <col min="2" max="2" width="22.42578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D13" zoomScale="80" zoomScaleNormal="80" workbookViewId="0">
      <selection activeCell="E37" sqref="E37:J37"/>
    </sheetView>
  </sheetViews>
  <sheetFormatPr defaultColWidth="0" defaultRowHeight="15" zeroHeight="1"/>
  <cols>
    <col min="1" max="1" width="8.85546875" style="5" hidden="1" customWidth="1"/>
    <col min="2" max="2" width="7.140625" customWidth="1"/>
    <col min="3" max="3" width="75.42578125" style="20" customWidth="1"/>
    <col min="4" max="4" width="34.28515625" style="20" customWidth="1"/>
    <col min="5" max="10" width="27" style="27" customWidth="1"/>
    <col min="11" max="11" width="37.28515625" style="27" customWidth="1"/>
    <col min="12" max="12" width="37.42578125" style="27" customWidth="1"/>
    <col min="13" max="13" width="26.140625" style="33" customWidth="1"/>
    <col min="14" max="14" width="51.28515625" style="33" customWidth="1"/>
    <col min="15" max="15" width="15.42578125" style="5" hidden="1" customWidth="1"/>
    <col min="16" max="16" width="25.140625" style="5" hidden="1" customWidth="1"/>
    <col min="17" max="17" width="88.42578125" style="5" hidden="1" customWidth="1"/>
    <col min="18" max="18" width="19.85546875" style="5" hidden="1" customWidth="1"/>
    <col min="19" max="19" width="22.140625" style="5" hidden="1" customWidth="1"/>
    <col min="20" max="30" width="9.140625" style="5" hidden="1" customWidth="1"/>
    <col min="31" max="16384" width="8.7109375" hidden="1"/>
  </cols>
  <sheetData>
    <row r="1" spans="1:19" ht="30.75">
      <c r="A1" s="137" t="s">
        <v>2240</v>
      </c>
      <c r="B1" s="1" t="s">
        <v>2239</v>
      </c>
      <c r="C1" s="1"/>
      <c r="D1" s="1"/>
      <c r="E1"/>
      <c r="F1"/>
      <c r="G1"/>
      <c r="H1"/>
      <c r="I1"/>
      <c r="J1"/>
      <c r="K1"/>
      <c r="L1"/>
      <c r="N1" s="151"/>
      <c r="O1" s="151" t="s">
        <v>2344</v>
      </c>
      <c r="P1" s="151" t="s">
        <v>2345</v>
      </c>
      <c r="Q1" s="151" t="s">
        <v>2346</v>
      </c>
      <c r="R1" s="34"/>
      <c r="S1" s="34"/>
    </row>
    <row r="2" spans="1:19">
      <c r="C2"/>
      <c r="D2"/>
      <c r="E2"/>
      <c r="F2"/>
      <c r="G2"/>
      <c r="H2"/>
      <c r="I2"/>
      <c r="J2"/>
      <c r="K2"/>
      <c r="L2"/>
      <c r="O2" s="33"/>
    </row>
    <row r="3" spans="1:19"/>
    <row r="4" spans="1:19" ht="16.5">
      <c r="B4" s="1" t="s">
        <v>2347</v>
      </c>
      <c r="C4" s="1"/>
      <c r="D4" s="1"/>
      <c r="E4"/>
      <c r="F4"/>
      <c r="G4"/>
      <c r="H4"/>
      <c r="I4"/>
      <c r="J4"/>
      <c r="K4"/>
      <c r="L4"/>
      <c r="O4" s="33"/>
    </row>
    <row r="5" spans="1:19" ht="16.5">
      <c r="B5" s="8" t="s">
        <v>2348</v>
      </c>
      <c r="C5" s="8"/>
      <c r="D5" s="8"/>
      <c r="E5" s="8"/>
      <c r="F5" s="8"/>
      <c r="G5" s="8"/>
      <c r="H5" s="8"/>
      <c r="I5" s="8"/>
      <c r="J5" s="8"/>
      <c r="K5" s="8"/>
      <c r="L5" s="8"/>
      <c r="M5" s="31"/>
      <c r="N5" s="31"/>
    </row>
    <row r="6" spans="1:19" ht="14.45" customHeight="1">
      <c r="B6" s="12" t="s">
        <v>2349</v>
      </c>
      <c r="C6" s="11" t="s">
        <v>2350</v>
      </c>
      <c r="D6" s="11"/>
      <c r="E6" s="20"/>
      <c r="F6" s="20"/>
      <c r="G6" s="20"/>
      <c r="H6" s="8"/>
      <c r="I6" s="8"/>
      <c r="J6" s="8"/>
      <c r="K6" s="8"/>
      <c r="L6" s="8"/>
      <c r="M6" s="8"/>
      <c r="N6" s="31"/>
      <c r="O6" s="150"/>
    </row>
    <row r="7" spans="1:19" ht="16.5">
      <c r="B7" s="12"/>
      <c r="C7" s="90"/>
      <c r="D7" s="90"/>
      <c r="E7" s="90"/>
      <c r="F7" s="90"/>
      <c r="G7" s="90"/>
      <c r="H7" s="90"/>
      <c r="I7" s="90"/>
      <c r="J7" s="90"/>
      <c r="K7" s="90"/>
      <c r="L7" s="90"/>
      <c r="M7" s="31"/>
      <c r="N7" s="31"/>
    </row>
    <row r="8" spans="1:19" ht="16.5">
      <c r="B8" s="12" t="s">
        <v>2349</v>
      </c>
      <c r="C8" s="96" t="s">
        <v>2351</v>
      </c>
      <c r="D8" s="96"/>
      <c r="E8" s="11"/>
      <c r="F8" s="11"/>
      <c r="G8" s="11"/>
      <c r="H8" s="11"/>
      <c r="I8" s="11"/>
      <c r="J8" s="11"/>
      <c r="K8" s="11"/>
      <c r="L8" s="11"/>
      <c r="M8" s="30"/>
      <c r="N8" s="30"/>
    </row>
    <row r="9" spans="1:19" ht="16.5">
      <c r="B9" s="12"/>
      <c r="C9"/>
      <c r="D9"/>
      <c r="E9"/>
      <c r="F9" s="11"/>
      <c r="G9" s="11"/>
      <c r="H9" s="11"/>
      <c r="I9" s="11"/>
      <c r="J9" s="11"/>
      <c r="K9" s="11"/>
      <c r="L9" s="11"/>
      <c r="M9" s="30"/>
      <c r="N9" s="30"/>
    </row>
    <row r="10" spans="1:19" ht="16.5">
      <c r="B10" s="12"/>
      <c r="C10" s="2" t="s">
        <v>2352</v>
      </c>
      <c r="D10" s="2"/>
      <c r="E10"/>
      <c r="F10"/>
      <c r="G10"/>
      <c r="H10"/>
      <c r="I10"/>
      <c r="J10"/>
      <c r="K10"/>
      <c r="L10"/>
    </row>
    <row r="11" spans="1:19" ht="16.5">
      <c r="B11" s="12"/>
      <c r="C11" s="93" t="s">
        <v>2353</v>
      </c>
      <c r="D11" s="93"/>
      <c r="E11"/>
      <c r="F11"/>
      <c r="G11"/>
      <c r="H11"/>
      <c r="I11"/>
      <c r="J11"/>
      <c r="K11"/>
      <c r="L11"/>
    </row>
    <row r="12" spans="1:19" ht="16.5">
      <c r="B12" s="12"/>
      <c r="C12" s="2" t="s">
        <v>2354</v>
      </c>
      <c r="D12" s="2"/>
      <c r="E12"/>
      <c r="F12"/>
      <c r="G12"/>
      <c r="H12"/>
      <c r="I12"/>
      <c r="J12"/>
      <c r="K12"/>
      <c r="L12"/>
    </row>
    <row r="13" spans="1:19" ht="16.5">
      <c r="B13" s="12"/>
      <c r="C13" s="2" t="s">
        <v>2355</v>
      </c>
      <c r="D13" s="2"/>
      <c r="E13"/>
      <c r="F13"/>
      <c r="G13"/>
      <c r="H13"/>
      <c r="I13"/>
      <c r="J13"/>
      <c r="K13"/>
      <c r="L13"/>
    </row>
    <row r="14" spans="1:19" ht="16.5">
      <c r="B14" s="12"/>
      <c r="C14" s="93" t="s">
        <v>2356</v>
      </c>
      <c r="D14" s="93"/>
      <c r="E14"/>
      <c r="F14"/>
      <c r="G14"/>
      <c r="H14"/>
      <c r="I14"/>
      <c r="J14"/>
      <c r="K14"/>
      <c r="L14"/>
    </row>
    <row r="15" spans="1:19" ht="16.5">
      <c r="B15" s="12"/>
      <c r="C15" s="94" t="s">
        <v>2357</v>
      </c>
      <c r="D15" s="94"/>
      <c r="E15"/>
      <c r="F15"/>
      <c r="G15"/>
      <c r="H15"/>
      <c r="I15"/>
      <c r="J15"/>
      <c r="K15"/>
      <c r="L15"/>
    </row>
    <row r="16" spans="1:19">
      <c r="B16" s="12"/>
      <c r="C16" s="94"/>
      <c r="D16" s="94"/>
      <c r="E16"/>
      <c r="F16"/>
      <c r="G16"/>
      <c r="H16"/>
      <c r="I16"/>
      <c r="J16"/>
      <c r="K16"/>
      <c r="L16"/>
    </row>
    <row r="17" spans="1:17" s="5" customFormat="1" hidden="1">
      <c r="A17" s="137" t="s">
        <v>2242</v>
      </c>
      <c r="E17"/>
      <c r="F17" s="140" t="s">
        <v>2358</v>
      </c>
      <c r="M17" s="33"/>
      <c r="N17" s="33"/>
      <c r="O17" s="33"/>
    </row>
    <row r="18" spans="1:17" ht="30.75">
      <c r="B18" s="2" t="s">
        <v>2359</v>
      </c>
      <c r="C18" s="2"/>
      <c r="D18" s="2"/>
      <c r="E18"/>
      <c r="F18" s="10" t="s">
        <v>2360</v>
      </c>
      <c r="G18" s="122" t="s">
        <v>2361</v>
      </c>
      <c r="H18"/>
      <c r="I18"/>
      <c r="J18"/>
      <c r="K18"/>
      <c r="L18"/>
    </row>
    <row r="19" spans="1:17" ht="16.5">
      <c r="B19" s="2"/>
      <c r="C19" s="2"/>
      <c r="D19" s="2"/>
      <c r="E19"/>
      <c r="F19" s="10"/>
      <c r="G19"/>
      <c r="H19"/>
      <c r="I19"/>
      <c r="J19"/>
      <c r="K19"/>
      <c r="L19"/>
    </row>
    <row r="20" spans="1:17" ht="16.5">
      <c r="A20" s="137" t="s">
        <v>2362</v>
      </c>
      <c r="C20" s="8" t="s">
        <v>2363</v>
      </c>
      <c r="D20" s="8"/>
      <c r="E20" s="137" t="str">
        <f>IF(P20=1,"Information Required. Enter zero if none or not applicable.","")</f>
        <v/>
      </c>
      <c r="F20" s="60">
        <v>424186222</v>
      </c>
      <c r="H20"/>
      <c r="I20"/>
      <c r="J20"/>
      <c r="K20"/>
      <c r="L20"/>
      <c r="O20" s="137">
        <f>IF(F20="",1,0)</f>
        <v>0</v>
      </c>
      <c r="Q20" s="137" t="s">
        <v>2364</v>
      </c>
    </row>
    <row r="21" spans="1:17" ht="16.5">
      <c r="A21" s="137" t="s">
        <v>2365</v>
      </c>
      <c r="C21" s="8" t="s">
        <v>2366</v>
      </c>
      <c r="D21" s="8"/>
      <c r="E21" s="137" t="str">
        <f t="shared" ref="E21:E23" si="0">IF(P21=1,"Information Required. Enter zero if none or not applicable.","")</f>
        <v/>
      </c>
      <c r="F21" s="60">
        <v>361294</v>
      </c>
      <c r="G21" s="137" t="str">
        <f>IF(P21=1,"Information Required. Enter zero if none or not applicable.","")</f>
        <v/>
      </c>
      <c r="H21"/>
      <c r="I21"/>
      <c r="J21"/>
      <c r="K21"/>
      <c r="L21"/>
      <c r="O21" s="137">
        <f>IF(F21="",1,0)</f>
        <v>0</v>
      </c>
      <c r="Q21" s="137" t="s">
        <v>2364</v>
      </c>
    </row>
    <row r="22" spans="1:17" ht="16.5">
      <c r="A22" s="137" t="s">
        <v>2367</v>
      </c>
      <c r="C22" s="8" t="s">
        <v>2368</v>
      </c>
      <c r="D22" s="8"/>
      <c r="E22" s="137" t="str">
        <f t="shared" si="0"/>
        <v/>
      </c>
      <c r="F22" s="60"/>
      <c r="G22" s="149" t="str">
        <f>IF(F22=_D_H1_CA6_b,"Yes","No")</f>
        <v>Yes</v>
      </c>
      <c r="H22" t="s">
        <v>2369</v>
      </c>
      <c r="I22"/>
      <c r="K22"/>
      <c r="L22"/>
      <c r="Q22" s="137" t="s">
        <v>2370</v>
      </c>
    </row>
    <row r="23" spans="1:17" ht="16.5">
      <c r="A23" s="137" t="s">
        <v>2371</v>
      </c>
      <c r="C23" s="8" t="s">
        <v>2372</v>
      </c>
      <c r="D23" s="8"/>
      <c r="E23" s="137" t="str">
        <f t="shared" si="0"/>
        <v/>
      </c>
      <c r="F23" s="60"/>
      <c r="G23" s="149" t="str">
        <f>IF(F23=_D_H3_CC2_7,"Yes","No")</f>
        <v>Yes</v>
      </c>
      <c r="H23" t="s">
        <v>2373</v>
      </c>
      <c r="I23"/>
      <c r="K23"/>
      <c r="L23"/>
      <c r="Q23" s="137" t="s">
        <v>2374</v>
      </c>
    </row>
    <row r="24" spans="1:17">
      <c r="C24"/>
      <c r="D24"/>
      <c r="E24"/>
      <c r="F24"/>
      <c r="G24"/>
      <c r="H24"/>
      <c r="I24"/>
      <c r="J24"/>
      <c r="K24"/>
      <c r="L24"/>
    </row>
    <row r="25" spans="1:17" ht="16.5">
      <c r="B25" s="2" t="s">
        <v>2375</v>
      </c>
      <c r="C25" s="2"/>
      <c r="D25" s="2"/>
      <c r="E25" s="2"/>
      <c r="F25" s="2"/>
      <c r="G25" s="2"/>
      <c r="H25"/>
      <c r="I25"/>
      <c r="J25"/>
      <c r="K25"/>
      <c r="L25"/>
    </row>
    <row r="26" spans="1:17" ht="16.5">
      <c r="B26" s="12"/>
      <c r="C26" s="2"/>
      <c r="D26" s="2"/>
      <c r="E26"/>
      <c r="F26"/>
      <c r="G26"/>
      <c r="H26"/>
      <c r="I26"/>
      <c r="J26"/>
      <c r="K26"/>
      <c r="L26"/>
    </row>
    <row r="27" spans="1:17" ht="16.5">
      <c r="B27" s="12"/>
      <c r="C27" s="2" t="s">
        <v>2376</v>
      </c>
      <c r="D27" s="2"/>
      <c r="E27"/>
      <c r="F27"/>
      <c r="G27"/>
      <c r="H27"/>
      <c r="I27"/>
      <c r="J27"/>
      <c r="K27"/>
      <c r="L27"/>
    </row>
    <row r="28" spans="1:17">
      <c r="B28" s="12"/>
      <c r="C28" s="95" t="s">
        <v>2268</v>
      </c>
      <c r="D28" s="95"/>
      <c r="E28" s="14"/>
      <c r="F28"/>
      <c r="G28"/>
      <c r="H28"/>
      <c r="I28"/>
      <c r="J28"/>
      <c r="K28"/>
      <c r="L28"/>
    </row>
    <row r="29" spans="1:17">
      <c r="B29" s="12"/>
      <c r="C29" s="14"/>
      <c r="D29" s="14"/>
      <c r="E29" s="14"/>
      <c r="F29"/>
      <c r="G29"/>
      <c r="H29"/>
      <c r="I29"/>
      <c r="J29"/>
      <c r="K29"/>
      <c r="L29"/>
    </row>
    <row r="30" spans="1:17" ht="16.5">
      <c r="C30" s="2" t="s">
        <v>2377</v>
      </c>
      <c r="D30" s="2"/>
      <c r="E30" s="2"/>
      <c r="F30" s="2"/>
      <c r="G30" s="2"/>
      <c r="H30" s="2"/>
      <c r="I30" s="2"/>
      <c r="J30" s="2"/>
      <c r="K30" s="2"/>
      <c r="L30" s="2"/>
      <c r="M30" s="30"/>
      <c r="N30" s="30"/>
    </row>
    <row r="31" spans="1:17" ht="16.5">
      <c r="B31" s="2"/>
      <c r="C31" s="24" t="s">
        <v>2378</v>
      </c>
      <c r="D31" s="24"/>
      <c r="E31" s="2"/>
      <c r="F31" s="2"/>
      <c r="G31" s="2"/>
      <c r="H31" s="2"/>
      <c r="I31" s="2"/>
      <c r="J31" s="2"/>
      <c r="K31" s="2"/>
      <c r="L31" s="2"/>
      <c r="M31" s="30"/>
      <c r="N31" s="30"/>
    </row>
    <row r="32" spans="1:17" ht="16.5">
      <c r="B32" s="2"/>
      <c r="C32" s="24"/>
      <c r="D32" s="24"/>
      <c r="E32" s="2"/>
      <c r="F32" s="2"/>
      <c r="G32" s="2"/>
      <c r="H32" s="2"/>
      <c r="I32" s="2"/>
      <c r="J32" s="2"/>
      <c r="K32" s="2"/>
      <c r="L32" s="2"/>
      <c r="M32" s="30"/>
      <c r="N32" s="30"/>
    </row>
    <row r="33" spans="1:20" ht="16.5">
      <c r="B33" s="12" t="s">
        <v>2349</v>
      </c>
      <c r="C33" s="2" t="s">
        <v>2379</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t="16.5" hidden="1">
      <c r="A35" s="137" t="s">
        <v>2242</v>
      </c>
      <c r="B35" s="42"/>
      <c r="D35" s="142" t="s">
        <v>2380</v>
      </c>
      <c r="E35" s="142" t="s">
        <v>2381</v>
      </c>
      <c r="F35" s="142" t="s">
        <v>2382</v>
      </c>
      <c r="G35" s="142" t="s">
        <v>2383</v>
      </c>
      <c r="H35" s="142" t="s">
        <v>2384</v>
      </c>
      <c r="I35" s="142" t="s">
        <v>2385</v>
      </c>
      <c r="J35" s="142" t="s">
        <v>2386</v>
      </c>
      <c r="K35" s="142" t="s">
        <v>2387</v>
      </c>
      <c r="L35" s="142" t="s">
        <v>2388</v>
      </c>
      <c r="M35" s="143" t="s">
        <v>2389</v>
      </c>
      <c r="N35" s="33"/>
    </row>
    <row r="36" spans="1:20" ht="86.25" customHeight="1" thickBot="1">
      <c r="B36" s="12"/>
      <c r="C36" s="46"/>
      <c r="D36" s="46" t="s">
        <v>2390</v>
      </c>
      <c r="E36" s="15" t="s">
        <v>2391</v>
      </c>
      <c r="F36" s="15" t="s">
        <v>2392</v>
      </c>
      <c r="G36" s="15" t="s">
        <v>2393</v>
      </c>
      <c r="H36" s="15" t="s">
        <v>2394</v>
      </c>
      <c r="I36" s="15" t="s">
        <v>2395</v>
      </c>
      <c r="J36" s="15" t="s">
        <v>2396</v>
      </c>
      <c r="K36" s="15" t="s">
        <v>2397</v>
      </c>
      <c r="L36" s="15" t="s">
        <v>2398</v>
      </c>
      <c r="M36" s="15" t="s">
        <v>2399</v>
      </c>
      <c r="P36" s="41"/>
    </row>
    <row r="37" spans="1:20" ht="17.25" thickTop="1">
      <c r="A37" s="137" t="s">
        <v>2172</v>
      </c>
      <c r="B37" s="12"/>
      <c r="C37" s="45"/>
      <c r="D37" s="45" t="s">
        <v>2173</v>
      </c>
      <c r="E37" s="51">
        <f>SUM(E41:E115)</f>
        <v>46144456</v>
      </c>
      <c r="F37" s="51">
        <f>SUM(F41:F115)</f>
        <v>62523</v>
      </c>
      <c r="G37" s="51">
        <f>SUM(G41:G115)</f>
        <v>209312</v>
      </c>
      <c r="H37" s="51">
        <f t="shared" ref="H37:I37" si="1">SUM(H41:H115)</f>
        <v>4800</v>
      </c>
      <c r="I37" s="51">
        <f t="shared" si="1"/>
        <v>602325</v>
      </c>
      <c r="J37" s="51">
        <f>SUM(J41:J115)</f>
        <v>1170839</v>
      </c>
      <c r="K37" s="123">
        <f>SUM(E37:J37)</f>
        <v>48194255</v>
      </c>
      <c r="L37" s="97" t="s">
        <v>2566</v>
      </c>
      <c r="M37" s="97" t="s">
        <v>2566</v>
      </c>
      <c r="N37" s="145" t="str">
        <f>IF(O37=1,"Error","")</f>
        <v/>
      </c>
      <c r="O37" s="137">
        <f>IF(OR(L37="No",M37="No"),1,0)</f>
        <v>0</v>
      </c>
      <c r="Q37" s="137" t="s">
        <v>2401</v>
      </c>
    </row>
    <row r="38" spans="1:20" ht="16.5">
      <c r="B38" s="12"/>
      <c r="C38" s="90"/>
      <c r="D38" s="90"/>
      <c r="E38" s="90"/>
      <c r="F38" s="90"/>
      <c r="G38" s="90"/>
      <c r="H38" s="90"/>
      <c r="I38" s="90"/>
      <c r="J38" s="90"/>
      <c r="K38" s="90"/>
      <c r="L38" s="90"/>
      <c r="P38" s="107"/>
      <c r="S38" s="108"/>
    </row>
    <row r="39" spans="1:20" s="29" customFormat="1" ht="15.75" hidden="1">
      <c r="A39" s="140" t="s">
        <v>2242</v>
      </c>
      <c r="C39" s="140" t="s">
        <v>2402</v>
      </c>
      <c r="D39" s="151" t="s">
        <v>2403</v>
      </c>
      <c r="E39" s="140" t="s">
        <v>2404</v>
      </c>
      <c r="F39" s="140" t="s">
        <v>2405</v>
      </c>
      <c r="G39" s="140" t="s">
        <v>2406</v>
      </c>
      <c r="H39" s="140" t="s">
        <v>2407</v>
      </c>
      <c r="I39" s="140" t="s">
        <v>2408</v>
      </c>
      <c r="J39" s="140" t="s">
        <v>2409</v>
      </c>
      <c r="K39" s="140" t="s">
        <v>2410</v>
      </c>
      <c r="L39" s="140" t="s">
        <v>2411</v>
      </c>
      <c r="M39" s="151" t="s">
        <v>2412</v>
      </c>
      <c r="N39" s="34"/>
      <c r="P39" s="109"/>
      <c r="Q39" s="110"/>
      <c r="R39" s="158" t="s">
        <v>2413</v>
      </c>
      <c r="S39" s="108"/>
      <c r="T39" s="111"/>
    </row>
    <row r="40" spans="1:20" ht="96.75" customHeight="1" thickBot="1">
      <c r="C40" s="15" t="s">
        <v>2414</v>
      </c>
      <c r="D40" s="16" t="s">
        <v>2415</v>
      </c>
      <c r="E40" s="15" t="s">
        <v>2391</v>
      </c>
      <c r="F40" s="15" t="s">
        <v>2392</v>
      </c>
      <c r="G40" s="15" t="s">
        <v>2416</v>
      </c>
      <c r="H40" s="15" t="s">
        <v>2394</v>
      </c>
      <c r="I40" s="15" t="s">
        <v>2395</v>
      </c>
      <c r="J40" s="15" t="s">
        <v>2396</v>
      </c>
      <c r="K40" s="15" t="s">
        <v>2417</v>
      </c>
      <c r="L40" s="15" t="s">
        <v>2418</v>
      </c>
      <c r="M40" s="15" t="s">
        <v>2419</v>
      </c>
      <c r="P40" s="107"/>
      <c r="R40" s="157" t="s">
        <v>2420</v>
      </c>
      <c r="S40" s="157" t="s">
        <v>2421</v>
      </c>
      <c r="T40" s="157" t="s">
        <v>2422</v>
      </c>
    </row>
    <row r="41" spans="1:20" ht="45.75" customHeight="1" thickTop="1">
      <c r="A41" s="137" t="s">
        <v>2423</v>
      </c>
      <c r="B41" s="13">
        <v>1</v>
      </c>
      <c r="C41" s="28" t="s">
        <v>2689</v>
      </c>
      <c r="D41" s="26" t="s">
        <v>2640</v>
      </c>
      <c r="E41" s="160">
        <v>3916862</v>
      </c>
      <c r="F41" s="160"/>
      <c r="G41" s="160"/>
      <c r="H41" s="160"/>
      <c r="I41" s="160"/>
      <c r="J41" s="160"/>
      <c r="K41" s="160" t="s">
        <v>2727</v>
      </c>
      <c r="L41" s="160" t="s">
        <v>2728</v>
      </c>
      <c r="M41" s="32" t="s">
        <v>2729</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2424</v>
      </c>
      <c r="R41" s="154" t="b">
        <f>IF(NOT(ISBLANK(C41)),TRUE,FALSE)</f>
        <v>1</v>
      </c>
      <c r="S41" s="155" t="b">
        <f>IF(COUNT(E41:J41)&gt;0,TRUE,FALSE)</f>
        <v>1</v>
      </c>
      <c r="T41" s="156" t="b">
        <f>IF(COUNTA(D41,K41:M41)=4,TRUE,FALSE)</f>
        <v>1</v>
      </c>
    </row>
    <row r="42" spans="1:20" ht="45.75" customHeight="1">
      <c r="A42" s="137" t="s">
        <v>2425</v>
      </c>
      <c r="B42" s="13">
        <v>2</v>
      </c>
      <c r="C42" s="28" t="s">
        <v>2690</v>
      </c>
      <c r="D42" s="26" t="s">
        <v>2531</v>
      </c>
      <c r="E42" s="160">
        <v>19966935</v>
      </c>
      <c r="F42" s="160"/>
      <c r="G42" s="160"/>
      <c r="H42" s="160"/>
      <c r="I42" s="160"/>
      <c r="J42" s="160"/>
      <c r="K42" s="160" t="s">
        <v>2730</v>
      </c>
      <c r="L42" s="160" t="s">
        <v>2728</v>
      </c>
      <c r="M42" s="32" t="s">
        <v>2729</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2424</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2426</v>
      </c>
      <c r="B43" s="13">
        <v>3</v>
      </c>
      <c r="C43" s="28" t="s">
        <v>2691</v>
      </c>
      <c r="D43" s="160" t="s">
        <v>2642</v>
      </c>
      <c r="E43" s="160"/>
      <c r="F43" s="160">
        <v>43485</v>
      </c>
      <c r="G43" s="160"/>
      <c r="H43" s="160"/>
      <c r="I43" s="160"/>
      <c r="J43" s="160">
        <v>130454</v>
      </c>
      <c r="K43" s="160" t="s">
        <v>2731</v>
      </c>
      <c r="L43" s="160" t="s">
        <v>2732</v>
      </c>
      <c r="M43" s="32" t="s">
        <v>2733</v>
      </c>
      <c r="N43" s="153" t="str">
        <f t="shared" si="2"/>
        <v/>
      </c>
      <c r="O43" s="137">
        <f t="shared" si="3"/>
        <v>0</v>
      </c>
      <c r="P43" s="152" t="b">
        <f t="shared" si="4"/>
        <v>1</v>
      </c>
      <c r="Q43" s="137" t="s">
        <v>2424</v>
      </c>
      <c r="R43" s="154" t="b">
        <f t="shared" si="5"/>
        <v>1</v>
      </c>
      <c r="S43" s="155" t="b">
        <f t="shared" si="6"/>
        <v>1</v>
      </c>
      <c r="T43" s="156" t="b">
        <f t="shared" si="7"/>
        <v>1</v>
      </c>
    </row>
    <row r="44" spans="1:20" ht="45.75" customHeight="1">
      <c r="A44" s="137" t="s">
        <v>2427</v>
      </c>
      <c r="B44" s="13">
        <v>4</v>
      </c>
      <c r="C44" s="28" t="s">
        <v>2692</v>
      </c>
      <c r="D44" s="160" t="s">
        <v>2642</v>
      </c>
      <c r="E44" s="160"/>
      <c r="F44" s="160"/>
      <c r="G44" s="160"/>
      <c r="H44" s="160"/>
      <c r="I44" s="160"/>
      <c r="J44" s="160">
        <v>9920</v>
      </c>
      <c r="K44" s="160" t="s">
        <v>2734</v>
      </c>
      <c r="L44" s="160" t="s">
        <v>2735</v>
      </c>
      <c r="M44" s="32" t="s">
        <v>2733</v>
      </c>
      <c r="N44" s="153" t="str">
        <f t="shared" si="2"/>
        <v/>
      </c>
      <c r="O44" s="137">
        <f t="shared" si="3"/>
        <v>0</v>
      </c>
      <c r="P44" s="152" t="b">
        <f t="shared" si="4"/>
        <v>1</v>
      </c>
      <c r="Q44" s="137" t="s">
        <v>2424</v>
      </c>
      <c r="R44" s="154" t="b">
        <f t="shared" si="5"/>
        <v>1</v>
      </c>
      <c r="S44" s="155" t="b">
        <f t="shared" si="6"/>
        <v>1</v>
      </c>
      <c r="T44" s="156" t="b">
        <f t="shared" si="7"/>
        <v>1</v>
      </c>
    </row>
    <row r="45" spans="1:20" ht="45.75" customHeight="1">
      <c r="A45" s="137" t="s">
        <v>2428</v>
      </c>
      <c r="B45" s="13">
        <v>5</v>
      </c>
      <c r="C45" s="28" t="s">
        <v>2693</v>
      </c>
      <c r="D45" s="160" t="s">
        <v>2642</v>
      </c>
      <c r="E45" s="160"/>
      <c r="F45" s="160"/>
      <c r="G45" s="160"/>
      <c r="H45" s="160"/>
      <c r="I45" s="160"/>
      <c r="J45" s="160">
        <v>2123</v>
      </c>
      <c r="K45" s="160" t="s">
        <v>2736</v>
      </c>
      <c r="L45" s="160" t="s">
        <v>2737</v>
      </c>
      <c r="M45" s="32" t="s">
        <v>2733</v>
      </c>
      <c r="N45" s="153" t="str">
        <f t="shared" si="2"/>
        <v/>
      </c>
      <c r="O45" s="137">
        <f t="shared" si="3"/>
        <v>0</v>
      </c>
      <c r="P45" s="152" t="b">
        <f t="shared" si="4"/>
        <v>1</v>
      </c>
      <c r="Q45" s="137" t="s">
        <v>2424</v>
      </c>
      <c r="R45" s="154" t="b">
        <f t="shared" si="5"/>
        <v>1</v>
      </c>
      <c r="S45" s="155" t="b">
        <f t="shared" si="6"/>
        <v>1</v>
      </c>
      <c r="T45" s="156" t="b">
        <f t="shared" si="7"/>
        <v>1</v>
      </c>
    </row>
    <row r="46" spans="1:20" ht="45.75" customHeight="1">
      <c r="A46" s="137" t="s">
        <v>2429</v>
      </c>
      <c r="B46" s="13">
        <v>6</v>
      </c>
      <c r="C46" s="28" t="s">
        <v>2694</v>
      </c>
      <c r="D46" s="160" t="s">
        <v>2642</v>
      </c>
      <c r="E46" s="160">
        <v>5305</v>
      </c>
      <c r="F46" s="160"/>
      <c r="G46" s="160"/>
      <c r="H46" s="160"/>
      <c r="I46" s="160"/>
      <c r="J46" s="160"/>
      <c r="K46" s="160" t="s">
        <v>2738</v>
      </c>
      <c r="L46" s="160" t="s">
        <v>2739</v>
      </c>
      <c r="M46" s="32" t="s">
        <v>2729</v>
      </c>
      <c r="N46" s="153" t="str">
        <f t="shared" si="2"/>
        <v/>
      </c>
      <c r="O46" s="137">
        <f t="shared" si="3"/>
        <v>0</v>
      </c>
      <c r="P46" s="152" t="b">
        <f t="shared" si="4"/>
        <v>1</v>
      </c>
      <c r="Q46" s="137" t="s">
        <v>2424</v>
      </c>
      <c r="R46" s="154" t="b">
        <f t="shared" si="5"/>
        <v>1</v>
      </c>
      <c r="S46" s="155" t="b">
        <f t="shared" si="6"/>
        <v>1</v>
      </c>
      <c r="T46" s="156" t="b">
        <f t="shared" si="7"/>
        <v>1</v>
      </c>
    </row>
    <row r="47" spans="1:20" ht="45.75" customHeight="1">
      <c r="A47" s="137" t="s">
        <v>2430</v>
      </c>
      <c r="B47" s="13">
        <v>7</v>
      </c>
      <c r="C47" s="28" t="s">
        <v>2695</v>
      </c>
      <c r="D47" s="160" t="s">
        <v>2642</v>
      </c>
      <c r="E47" s="160"/>
      <c r="F47" s="160">
        <v>3546</v>
      </c>
      <c r="G47" s="160"/>
      <c r="H47" s="160"/>
      <c r="I47" s="160"/>
      <c r="J47" s="160"/>
      <c r="K47" s="160" t="s">
        <v>2740</v>
      </c>
      <c r="L47" s="160" t="s">
        <v>2741</v>
      </c>
      <c r="M47" s="32" t="s">
        <v>2733</v>
      </c>
      <c r="N47" s="153" t="str">
        <f t="shared" si="2"/>
        <v/>
      </c>
      <c r="O47" s="137">
        <f t="shared" si="3"/>
        <v>0</v>
      </c>
      <c r="P47" s="152" t="b">
        <f t="shared" si="4"/>
        <v>1</v>
      </c>
      <c r="Q47" s="137" t="s">
        <v>2424</v>
      </c>
      <c r="R47" s="154" t="b">
        <f t="shared" si="5"/>
        <v>1</v>
      </c>
      <c r="S47" s="155" t="b">
        <f t="shared" si="6"/>
        <v>1</v>
      </c>
      <c r="T47" s="156" t="b">
        <f t="shared" si="7"/>
        <v>1</v>
      </c>
    </row>
    <row r="48" spans="1:20" ht="45.75" customHeight="1">
      <c r="A48" s="137" t="s">
        <v>2431</v>
      </c>
      <c r="B48" s="13">
        <v>8</v>
      </c>
      <c r="C48" s="28" t="s">
        <v>2696</v>
      </c>
      <c r="D48" s="160" t="s">
        <v>2642</v>
      </c>
      <c r="E48" s="160"/>
      <c r="F48" s="160">
        <v>13067</v>
      </c>
      <c r="G48" s="160"/>
      <c r="H48" s="160"/>
      <c r="I48" s="160"/>
      <c r="J48" s="160"/>
      <c r="K48" s="160" t="s">
        <v>2742</v>
      </c>
      <c r="L48" s="160" t="s">
        <v>2743</v>
      </c>
      <c r="M48" s="32" t="s">
        <v>2733</v>
      </c>
      <c r="N48" s="153" t="str">
        <f t="shared" si="2"/>
        <v/>
      </c>
      <c r="O48" s="137">
        <f t="shared" si="3"/>
        <v>0</v>
      </c>
      <c r="P48" s="152" t="b">
        <f t="shared" si="4"/>
        <v>1</v>
      </c>
      <c r="Q48" s="137" t="s">
        <v>2424</v>
      </c>
      <c r="R48" s="154" t="b">
        <f t="shared" si="5"/>
        <v>1</v>
      </c>
      <c r="S48" s="155" t="b">
        <f t="shared" si="6"/>
        <v>1</v>
      </c>
      <c r="T48" s="156" t="b">
        <f t="shared" si="7"/>
        <v>1</v>
      </c>
    </row>
    <row r="49" spans="1:20" ht="45.75" customHeight="1">
      <c r="A49" s="137" t="s">
        <v>2432</v>
      </c>
      <c r="B49" s="13">
        <v>9</v>
      </c>
      <c r="C49" s="28" t="s">
        <v>2697</v>
      </c>
      <c r="D49" s="160" t="s">
        <v>2642</v>
      </c>
      <c r="E49" s="160"/>
      <c r="F49" s="160">
        <v>655</v>
      </c>
      <c r="G49" s="160"/>
      <c r="H49" s="160"/>
      <c r="I49" s="160"/>
      <c r="J49" s="160"/>
      <c r="K49" s="160" t="s">
        <v>2744</v>
      </c>
      <c r="L49" s="160" t="s">
        <v>2745</v>
      </c>
      <c r="M49" s="32" t="s">
        <v>2733</v>
      </c>
      <c r="N49" s="153" t="str">
        <f t="shared" si="2"/>
        <v/>
      </c>
      <c r="O49" s="137">
        <f t="shared" si="3"/>
        <v>0</v>
      </c>
      <c r="P49" s="152" t="b">
        <f t="shared" si="4"/>
        <v>1</v>
      </c>
      <c r="Q49" s="137" t="s">
        <v>2424</v>
      </c>
      <c r="R49" s="154" t="b">
        <f t="shared" si="5"/>
        <v>1</v>
      </c>
      <c r="S49" s="155" t="b">
        <f t="shared" si="6"/>
        <v>1</v>
      </c>
      <c r="T49" s="156" t="b">
        <f t="shared" si="7"/>
        <v>1</v>
      </c>
    </row>
    <row r="50" spans="1:20" ht="45.75" customHeight="1">
      <c r="A50" s="137" t="s">
        <v>2433</v>
      </c>
      <c r="B50" s="13">
        <v>10</v>
      </c>
      <c r="C50" s="28" t="s">
        <v>2698</v>
      </c>
      <c r="D50" s="160" t="s">
        <v>2642</v>
      </c>
      <c r="E50" s="160"/>
      <c r="F50" s="160"/>
      <c r="G50" s="160"/>
      <c r="H50" s="160"/>
      <c r="I50" s="160"/>
      <c r="J50" s="160">
        <v>6299</v>
      </c>
      <c r="K50" s="160" t="s">
        <v>2746</v>
      </c>
      <c r="L50" s="160" t="s">
        <v>2747</v>
      </c>
      <c r="M50" s="32" t="s">
        <v>2733</v>
      </c>
      <c r="N50" s="153" t="str">
        <f t="shared" si="2"/>
        <v/>
      </c>
      <c r="O50" s="137">
        <f t="shared" si="3"/>
        <v>0</v>
      </c>
      <c r="P50" s="152" t="b">
        <f t="shared" si="4"/>
        <v>1</v>
      </c>
      <c r="Q50" s="137" t="s">
        <v>2424</v>
      </c>
      <c r="R50" s="154" t="b">
        <f t="shared" si="5"/>
        <v>1</v>
      </c>
      <c r="S50" s="155" t="b">
        <f t="shared" si="6"/>
        <v>1</v>
      </c>
      <c r="T50" s="156" t="b">
        <f t="shared" si="7"/>
        <v>1</v>
      </c>
    </row>
    <row r="51" spans="1:20" ht="45.75" customHeight="1">
      <c r="A51" s="137" t="s">
        <v>2434</v>
      </c>
      <c r="B51" s="13">
        <v>11</v>
      </c>
      <c r="C51" s="28" t="s">
        <v>2699</v>
      </c>
      <c r="D51" s="160" t="s">
        <v>2642</v>
      </c>
      <c r="E51" s="160"/>
      <c r="F51" s="160"/>
      <c r="G51" s="160"/>
      <c r="H51" s="160"/>
      <c r="I51" s="160"/>
      <c r="J51" s="160">
        <v>1800</v>
      </c>
      <c r="K51" s="160" t="s">
        <v>2748</v>
      </c>
      <c r="L51" s="160" t="s">
        <v>2749</v>
      </c>
      <c r="M51" s="32" t="s">
        <v>2733</v>
      </c>
      <c r="N51" s="153" t="str">
        <f t="shared" si="2"/>
        <v/>
      </c>
      <c r="O51" s="137">
        <f t="shared" si="3"/>
        <v>0</v>
      </c>
      <c r="P51" s="152" t="b">
        <f t="shared" si="4"/>
        <v>1</v>
      </c>
      <c r="Q51" s="137" t="s">
        <v>2424</v>
      </c>
      <c r="R51" s="154" t="b">
        <f t="shared" si="5"/>
        <v>1</v>
      </c>
      <c r="S51" s="155" t="b">
        <f t="shared" si="6"/>
        <v>1</v>
      </c>
      <c r="T51" s="156" t="b">
        <f t="shared" si="7"/>
        <v>1</v>
      </c>
    </row>
    <row r="52" spans="1:20" ht="45.75" customHeight="1">
      <c r="A52" s="137" t="s">
        <v>2435</v>
      </c>
      <c r="B52" s="13">
        <v>12</v>
      </c>
      <c r="C52" s="28" t="s">
        <v>2700</v>
      </c>
      <c r="D52" s="160" t="s">
        <v>2642</v>
      </c>
      <c r="E52" s="160"/>
      <c r="F52" s="160"/>
      <c r="G52" s="160"/>
      <c r="H52" s="160"/>
      <c r="I52" s="160"/>
      <c r="J52" s="160">
        <v>1686</v>
      </c>
      <c r="K52" s="160" t="s">
        <v>2750</v>
      </c>
      <c r="L52" s="160" t="s">
        <v>2751</v>
      </c>
      <c r="M52" s="32" t="s">
        <v>2733</v>
      </c>
      <c r="N52" s="153" t="str">
        <f t="shared" si="2"/>
        <v/>
      </c>
      <c r="O52" s="137">
        <f t="shared" si="3"/>
        <v>0</v>
      </c>
      <c r="P52" s="152" t="b">
        <f t="shared" si="4"/>
        <v>1</v>
      </c>
      <c r="Q52" s="137" t="s">
        <v>2424</v>
      </c>
      <c r="R52" s="154" t="b">
        <f t="shared" si="5"/>
        <v>1</v>
      </c>
      <c r="S52" s="155" t="b">
        <f t="shared" si="6"/>
        <v>1</v>
      </c>
      <c r="T52" s="156" t="b">
        <f t="shared" si="7"/>
        <v>1</v>
      </c>
    </row>
    <row r="53" spans="1:20" ht="45.75" customHeight="1">
      <c r="A53" s="137" t="s">
        <v>2436</v>
      </c>
      <c r="B53" s="13">
        <v>13</v>
      </c>
      <c r="C53" s="28" t="s">
        <v>2701</v>
      </c>
      <c r="D53" s="160" t="s">
        <v>2642</v>
      </c>
      <c r="E53" s="160">
        <v>980</v>
      </c>
      <c r="F53" s="160"/>
      <c r="G53" s="160"/>
      <c r="H53" s="160"/>
      <c r="I53" s="160"/>
      <c r="J53" s="160"/>
      <c r="K53" s="160" t="s">
        <v>2752</v>
      </c>
      <c r="L53" s="160" t="s">
        <v>2753</v>
      </c>
      <c r="M53" s="32" t="s">
        <v>2733</v>
      </c>
      <c r="N53" s="153" t="str">
        <f t="shared" si="2"/>
        <v/>
      </c>
      <c r="O53" s="137">
        <f t="shared" si="3"/>
        <v>0</v>
      </c>
      <c r="P53" s="152" t="b">
        <f t="shared" si="4"/>
        <v>1</v>
      </c>
      <c r="Q53" s="137" t="s">
        <v>2424</v>
      </c>
      <c r="R53" s="154" t="b">
        <f t="shared" si="5"/>
        <v>1</v>
      </c>
      <c r="S53" s="155" t="b">
        <f t="shared" si="6"/>
        <v>1</v>
      </c>
      <c r="T53" s="156" t="b">
        <f t="shared" si="7"/>
        <v>1</v>
      </c>
    </row>
    <row r="54" spans="1:20" ht="45.75" customHeight="1">
      <c r="A54" s="137" t="s">
        <v>2437</v>
      </c>
      <c r="B54" s="13">
        <v>14</v>
      </c>
      <c r="C54" s="28" t="s">
        <v>2702</v>
      </c>
      <c r="D54" s="160" t="s">
        <v>2642</v>
      </c>
      <c r="E54" s="160"/>
      <c r="F54" s="160"/>
      <c r="G54" s="160"/>
      <c r="H54" s="160"/>
      <c r="I54" s="160">
        <v>2971</v>
      </c>
      <c r="J54" s="160"/>
      <c r="K54" s="160" t="s">
        <v>2754</v>
      </c>
      <c r="L54" s="160" t="s">
        <v>2755</v>
      </c>
      <c r="M54" s="32" t="s">
        <v>2733</v>
      </c>
      <c r="N54" s="153" t="str">
        <f t="shared" si="2"/>
        <v/>
      </c>
      <c r="O54" s="137">
        <f t="shared" si="3"/>
        <v>0</v>
      </c>
      <c r="P54" s="152" t="b">
        <f t="shared" si="4"/>
        <v>1</v>
      </c>
      <c r="Q54" s="137" t="s">
        <v>2424</v>
      </c>
      <c r="R54" s="154" t="b">
        <f t="shared" si="5"/>
        <v>1</v>
      </c>
      <c r="S54" s="155" t="b">
        <f t="shared" si="6"/>
        <v>1</v>
      </c>
      <c r="T54" s="156" t="b">
        <f t="shared" si="7"/>
        <v>1</v>
      </c>
    </row>
    <row r="55" spans="1:20" ht="45.75" customHeight="1">
      <c r="A55" s="137" t="s">
        <v>2438</v>
      </c>
      <c r="B55" s="13">
        <v>15</v>
      </c>
      <c r="C55" s="28" t="s">
        <v>2703</v>
      </c>
      <c r="D55" s="160" t="s">
        <v>2642</v>
      </c>
      <c r="E55" s="160"/>
      <c r="F55" s="160"/>
      <c r="G55" s="160">
        <v>63169</v>
      </c>
      <c r="H55" s="160"/>
      <c r="I55" s="160"/>
      <c r="J55" s="160"/>
      <c r="K55" s="160" t="s">
        <v>2756</v>
      </c>
      <c r="L55" s="160" t="s">
        <v>2757</v>
      </c>
      <c r="M55" s="32" t="s">
        <v>2733</v>
      </c>
      <c r="N55" s="153" t="str">
        <f t="shared" si="2"/>
        <v/>
      </c>
      <c r="O55" s="137">
        <f t="shared" si="3"/>
        <v>0</v>
      </c>
      <c r="P55" s="152" t="b">
        <f t="shared" si="4"/>
        <v>1</v>
      </c>
      <c r="Q55" s="137" t="s">
        <v>2424</v>
      </c>
      <c r="R55" s="154" t="b">
        <f t="shared" si="5"/>
        <v>1</v>
      </c>
      <c r="S55" s="155" t="b">
        <f t="shared" si="6"/>
        <v>1</v>
      </c>
      <c r="T55" s="156" t="b">
        <f t="shared" si="7"/>
        <v>1</v>
      </c>
    </row>
    <row r="56" spans="1:20" ht="45.75" customHeight="1">
      <c r="A56" s="137" t="s">
        <v>2439</v>
      </c>
      <c r="B56" s="13">
        <v>16</v>
      </c>
      <c r="C56" s="28" t="s">
        <v>2704</v>
      </c>
      <c r="D56" s="160" t="s">
        <v>2642</v>
      </c>
      <c r="E56" s="160"/>
      <c r="F56" s="160"/>
      <c r="G56" s="160"/>
      <c r="H56" s="160">
        <v>4800</v>
      </c>
      <c r="I56" s="160"/>
      <c r="J56" s="160"/>
      <c r="K56" s="160" t="s">
        <v>2758</v>
      </c>
      <c r="L56" s="160" t="s">
        <v>2759</v>
      </c>
      <c r="M56" s="32" t="s">
        <v>2733</v>
      </c>
      <c r="N56" s="153" t="str">
        <f t="shared" si="2"/>
        <v/>
      </c>
      <c r="O56" s="137">
        <f t="shared" si="3"/>
        <v>0</v>
      </c>
      <c r="P56" s="152" t="b">
        <f t="shared" si="4"/>
        <v>1</v>
      </c>
      <c r="Q56" s="137" t="s">
        <v>2424</v>
      </c>
      <c r="R56" s="154" t="b">
        <f t="shared" si="5"/>
        <v>1</v>
      </c>
      <c r="S56" s="155" t="b">
        <f t="shared" si="6"/>
        <v>1</v>
      </c>
      <c r="T56" s="156" t="b">
        <f t="shared" si="7"/>
        <v>1</v>
      </c>
    </row>
    <row r="57" spans="1:20" ht="45.75" customHeight="1">
      <c r="A57" s="137" t="s">
        <v>2440</v>
      </c>
      <c r="B57" s="13">
        <v>17</v>
      </c>
      <c r="C57" s="28" t="s">
        <v>2705</v>
      </c>
      <c r="D57" s="160" t="s">
        <v>2642</v>
      </c>
      <c r="E57" s="160"/>
      <c r="F57" s="160">
        <v>165</v>
      </c>
      <c r="G57" s="160"/>
      <c r="H57" s="160"/>
      <c r="I57" s="160"/>
      <c r="J57" s="160"/>
      <c r="K57" s="160" t="s">
        <v>2760</v>
      </c>
      <c r="L57" s="160" t="s">
        <v>2761</v>
      </c>
      <c r="M57" s="32" t="s">
        <v>2733</v>
      </c>
      <c r="N57" s="153" t="str">
        <f t="shared" si="2"/>
        <v/>
      </c>
      <c r="O57" s="137">
        <f t="shared" si="3"/>
        <v>0</v>
      </c>
      <c r="P57" s="152" t="b">
        <f t="shared" si="4"/>
        <v>1</v>
      </c>
      <c r="Q57" s="137" t="s">
        <v>2424</v>
      </c>
      <c r="R57" s="154" t="b">
        <f t="shared" si="5"/>
        <v>1</v>
      </c>
      <c r="S57" s="155" t="b">
        <f t="shared" si="6"/>
        <v>1</v>
      </c>
      <c r="T57" s="156" t="b">
        <f t="shared" si="7"/>
        <v>1</v>
      </c>
    </row>
    <row r="58" spans="1:20" ht="45.75" customHeight="1">
      <c r="A58" s="137" t="s">
        <v>2441</v>
      </c>
      <c r="B58" s="13">
        <v>18</v>
      </c>
      <c r="C58" s="28" t="s">
        <v>2706</v>
      </c>
      <c r="D58" s="160" t="s">
        <v>2642</v>
      </c>
      <c r="E58" s="160"/>
      <c r="F58" s="160"/>
      <c r="G58" s="160">
        <v>4660</v>
      </c>
      <c r="H58" s="160"/>
      <c r="I58" s="160"/>
      <c r="J58" s="160"/>
      <c r="K58" s="160" t="s">
        <v>2762</v>
      </c>
      <c r="L58" s="160" t="s">
        <v>2763</v>
      </c>
      <c r="M58" s="32" t="s">
        <v>2733</v>
      </c>
      <c r="N58" s="153" t="str">
        <f t="shared" si="2"/>
        <v/>
      </c>
      <c r="O58" s="137">
        <f t="shared" si="3"/>
        <v>0</v>
      </c>
      <c r="P58" s="152" t="b">
        <f t="shared" si="4"/>
        <v>1</v>
      </c>
      <c r="Q58" s="137" t="s">
        <v>2424</v>
      </c>
      <c r="R58" s="154" t="b">
        <f t="shared" si="5"/>
        <v>1</v>
      </c>
      <c r="S58" s="155" t="b">
        <f t="shared" si="6"/>
        <v>1</v>
      </c>
      <c r="T58" s="156" t="b">
        <f t="shared" si="7"/>
        <v>1</v>
      </c>
    </row>
    <row r="59" spans="1:20" ht="45.75" customHeight="1">
      <c r="A59" s="137" t="s">
        <v>2442</v>
      </c>
      <c r="B59" s="13">
        <v>19</v>
      </c>
      <c r="C59" s="28" t="s">
        <v>2707</v>
      </c>
      <c r="D59" s="160" t="s">
        <v>2642</v>
      </c>
      <c r="E59" s="160"/>
      <c r="F59" s="160"/>
      <c r="G59" s="160"/>
      <c r="H59" s="160"/>
      <c r="I59" s="160"/>
      <c r="J59" s="160">
        <v>1442</v>
      </c>
      <c r="K59" s="160" t="s">
        <v>2764</v>
      </c>
      <c r="L59" s="160" t="s">
        <v>2765</v>
      </c>
      <c r="M59" s="32" t="s">
        <v>2733</v>
      </c>
      <c r="N59" s="153" t="str">
        <f t="shared" si="2"/>
        <v/>
      </c>
      <c r="O59" s="137">
        <f t="shared" si="3"/>
        <v>0</v>
      </c>
      <c r="P59" s="152" t="b">
        <f t="shared" si="4"/>
        <v>1</v>
      </c>
      <c r="Q59" s="137" t="s">
        <v>2424</v>
      </c>
      <c r="R59" s="154" t="b">
        <f t="shared" si="5"/>
        <v>1</v>
      </c>
      <c r="S59" s="155" t="b">
        <f t="shared" si="6"/>
        <v>1</v>
      </c>
      <c r="T59" s="156" t="b">
        <f t="shared" si="7"/>
        <v>1</v>
      </c>
    </row>
    <row r="60" spans="1:20" ht="45.75" customHeight="1">
      <c r="A60" s="137" t="s">
        <v>2443</v>
      </c>
      <c r="B60" s="13">
        <v>20</v>
      </c>
      <c r="C60" s="28" t="s">
        <v>2708</v>
      </c>
      <c r="D60" s="160" t="s">
        <v>2642</v>
      </c>
      <c r="E60" s="160"/>
      <c r="F60" s="160"/>
      <c r="G60" s="160"/>
      <c r="H60" s="160"/>
      <c r="I60" s="160"/>
      <c r="J60" s="160">
        <v>19662</v>
      </c>
      <c r="K60" s="160" t="s">
        <v>2766</v>
      </c>
      <c r="L60" s="160" t="s">
        <v>2767</v>
      </c>
      <c r="M60" s="32" t="s">
        <v>2733</v>
      </c>
      <c r="N60" s="153" t="str">
        <f t="shared" si="2"/>
        <v/>
      </c>
      <c r="O60" s="137">
        <f t="shared" si="3"/>
        <v>0</v>
      </c>
      <c r="P60" s="152" t="b">
        <f t="shared" si="4"/>
        <v>1</v>
      </c>
      <c r="Q60" s="137" t="s">
        <v>2424</v>
      </c>
      <c r="R60" s="154" t="b">
        <f t="shared" si="5"/>
        <v>1</v>
      </c>
      <c r="S60" s="155" t="b">
        <f t="shared" si="6"/>
        <v>1</v>
      </c>
      <c r="T60" s="156" t="b">
        <f t="shared" si="7"/>
        <v>1</v>
      </c>
    </row>
    <row r="61" spans="1:20" ht="45.75" customHeight="1">
      <c r="A61" s="137" t="s">
        <v>2444</v>
      </c>
      <c r="B61" s="13">
        <v>21</v>
      </c>
      <c r="C61" s="28" t="s">
        <v>2709</v>
      </c>
      <c r="D61" s="160" t="s">
        <v>2642</v>
      </c>
      <c r="E61" s="160"/>
      <c r="F61" s="160"/>
      <c r="G61" s="160"/>
      <c r="H61" s="160"/>
      <c r="I61" s="160"/>
      <c r="J61" s="160">
        <v>722</v>
      </c>
      <c r="K61" s="160" t="s">
        <v>2768</v>
      </c>
      <c r="L61" s="160" t="s">
        <v>2769</v>
      </c>
      <c r="M61" s="32" t="s">
        <v>2733</v>
      </c>
      <c r="N61" s="153" t="str">
        <f t="shared" si="2"/>
        <v/>
      </c>
      <c r="O61" s="137">
        <f t="shared" si="3"/>
        <v>0</v>
      </c>
      <c r="P61" s="152" t="b">
        <f t="shared" si="4"/>
        <v>1</v>
      </c>
      <c r="Q61" s="137" t="s">
        <v>2424</v>
      </c>
      <c r="R61" s="154" t="b">
        <f t="shared" si="5"/>
        <v>1</v>
      </c>
      <c r="S61" s="155" t="b">
        <f t="shared" si="6"/>
        <v>1</v>
      </c>
      <c r="T61" s="156" t="b">
        <f t="shared" si="7"/>
        <v>1</v>
      </c>
    </row>
    <row r="62" spans="1:20" ht="45.75" customHeight="1">
      <c r="A62" s="137" t="s">
        <v>2445</v>
      </c>
      <c r="B62" s="13">
        <v>22</v>
      </c>
      <c r="C62" s="28" t="s">
        <v>2710</v>
      </c>
      <c r="D62" s="160" t="s">
        <v>2642</v>
      </c>
      <c r="E62" s="160"/>
      <c r="F62" s="160"/>
      <c r="G62" s="160"/>
      <c r="H62" s="160"/>
      <c r="I62" s="160"/>
      <c r="J62" s="160">
        <v>1557</v>
      </c>
      <c r="K62" s="160" t="s">
        <v>2770</v>
      </c>
      <c r="L62" s="160" t="s">
        <v>2771</v>
      </c>
      <c r="M62" s="32" t="s">
        <v>2733</v>
      </c>
      <c r="N62" s="153" t="str">
        <f t="shared" si="2"/>
        <v/>
      </c>
      <c r="O62" s="137">
        <f t="shared" si="3"/>
        <v>0</v>
      </c>
      <c r="P62" s="152" t="b">
        <f t="shared" si="4"/>
        <v>1</v>
      </c>
      <c r="Q62" s="137" t="s">
        <v>2424</v>
      </c>
      <c r="R62" s="154" t="b">
        <f t="shared" si="5"/>
        <v>1</v>
      </c>
      <c r="S62" s="155" t="b">
        <f t="shared" si="6"/>
        <v>1</v>
      </c>
      <c r="T62" s="156" t="b">
        <f t="shared" si="7"/>
        <v>1</v>
      </c>
    </row>
    <row r="63" spans="1:20" ht="45.75" customHeight="1">
      <c r="A63" s="137" t="s">
        <v>2446</v>
      </c>
      <c r="B63" s="13">
        <v>23</v>
      </c>
      <c r="C63" s="28" t="s">
        <v>2711</v>
      </c>
      <c r="D63" s="160" t="s">
        <v>2642</v>
      </c>
      <c r="E63" s="160"/>
      <c r="F63" s="160"/>
      <c r="G63" s="160"/>
      <c r="H63" s="160"/>
      <c r="I63" s="160">
        <v>591</v>
      </c>
      <c r="J63" s="160"/>
      <c r="K63" s="160" t="s">
        <v>2772</v>
      </c>
      <c r="L63" s="160" t="s">
        <v>2773</v>
      </c>
      <c r="M63" s="32" t="s">
        <v>2733</v>
      </c>
      <c r="N63" s="153" t="str">
        <f t="shared" si="2"/>
        <v/>
      </c>
      <c r="O63" s="137">
        <f t="shared" si="3"/>
        <v>0</v>
      </c>
      <c r="P63" s="152" t="b">
        <f t="shared" si="4"/>
        <v>1</v>
      </c>
      <c r="Q63" s="137" t="s">
        <v>2424</v>
      </c>
      <c r="R63" s="154" t="b">
        <f t="shared" si="5"/>
        <v>1</v>
      </c>
      <c r="S63" s="155" t="b">
        <f t="shared" si="6"/>
        <v>1</v>
      </c>
      <c r="T63" s="156" t="b">
        <f t="shared" si="7"/>
        <v>1</v>
      </c>
    </row>
    <row r="64" spans="1:20" ht="45.75" customHeight="1">
      <c r="A64" s="137" t="s">
        <v>2447</v>
      </c>
      <c r="B64" s="13">
        <v>24</v>
      </c>
      <c r="C64" s="28" t="s">
        <v>2712</v>
      </c>
      <c r="D64" s="160" t="s">
        <v>2642</v>
      </c>
      <c r="E64" s="160"/>
      <c r="F64" s="160"/>
      <c r="G64" s="160"/>
      <c r="H64" s="160"/>
      <c r="I64" s="160"/>
      <c r="J64" s="160">
        <v>2698</v>
      </c>
      <c r="K64" s="160" t="s">
        <v>2774</v>
      </c>
      <c r="L64" s="160" t="s">
        <v>2775</v>
      </c>
      <c r="M64" s="32" t="s">
        <v>2733</v>
      </c>
      <c r="N64" s="153" t="str">
        <f t="shared" si="2"/>
        <v/>
      </c>
      <c r="O64" s="137">
        <f t="shared" si="3"/>
        <v>0</v>
      </c>
      <c r="P64" s="152" t="b">
        <f t="shared" si="4"/>
        <v>1</v>
      </c>
      <c r="Q64" s="137" t="s">
        <v>2424</v>
      </c>
      <c r="R64" s="154" t="b">
        <f t="shared" si="5"/>
        <v>1</v>
      </c>
      <c r="S64" s="155" t="b">
        <f t="shared" si="6"/>
        <v>1</v>
      </c>
      <c r="T64" s="156" t="b">
        <f t="shared" si="7"/>
        <v>1</v>
      </c>
    </row>
    <row r="65" spans="1:20" ht="45.75" customHeight="1">
      <c r="A65" s="137" t="s">
        <v>2448</v>
      </c>
      <c r="B65" s="13">
        <v>25</v>
      </c>
      <c r="C65" s="28" t="s">
        <v>2713</v>
      </c>
      <c r="D65" s="160" t="s">
        <v>2642</v>
      </c>
      <c r="E65" s="160"/>
      <c r="F65" s="160"/>
      <c r="G65" s="160">
        <v>122337</v>
      </c>
      <c r="H65" s="160"/>
      <c r="I65" s="160"/>
      <c r="J65" s="160"/>
      <c r="K65" s="160" t="s">
        <v>2776</v>
      </c>
      <c r="L65" s="160" t="s">
        <v>2777</v>
      </c>
      <c r="M65" s="32" t="s">
        <v>2733</v>
      </c>
      <c r="N65" s="153" t="str">
        <f t="shared" si="2"/>
        <v/>
      </c>
      <c r="O65" s="137">
        <f t="shared" si="3"/>
        <v>0</v>
      </c>
      <c r="P65" s="152" t="b">
        <f t="shared" si="4"/>
        <v>1</v>
      </c>
      <c r="Q65" s="137" t="s">
        <v>2424</v>
      </c>
      <c r="R65" s="154" t="b">
        <f t="shared" si="5"/>
        <v>1</v>
      </c>
      <c r="S65" s="155" t="b">
        <f t="shared" si="6"/>
        <v>1</v>
      </c>
      <c r="T65" s="156" t="b">
        <f t="shared" si="7"/>
        <v>1</v>
      </c>
    </row>
    <row r="66" spans="1:20" ht="45.75" customHeight="1">
      <c r="A66" s="137" t="s">
        <v>2449</v>
      </c>
      <c r="B66" s="13">
        <v>26</v>
      </c>
      <c r="C66" s="28" t="s">
        <v>2714</v>
      </c>
      <c r="D66" s="160" t="s">
        <v>2642</v>
      </c>
      <c r="E66" s="160"/>
      <c r="F66" s="160"/>
      <c r="G66" s="160"/>
      <c r="H66" s="160"/>
      <c r="I66" s="160"/>
      <c r="J66" s="160">
        <v>7748</v>
      </c>
      <c r="K66" s="160" t="s">
        <v>2778</v>
      </c>
      <c r="L66" s="160" t="s">
        <v>2779</v>
      </c>
      <c r="M66" s="32" t="s">
        <v>2733</v>
      </c>
      <c r="N66" s="153" t="str">
        <f t="shared" si="2"/>
        <v/>
      </c>
      <c r="O66" s="137">
        <f t="shared" si="3"/>
        <v>0</v>
      </c>
      <c r="P66" s="152" t="b">
        <f t="shared" si="4"/>
        <v>1</v>
      </c>
      <c r="Q66" s="137" t="s">
        <v>2424</v>
      </c>
      <c r="R66" s="154" t="b">
        <f t="shared" si="5"/>
        <v>1</v>
      </c>
      <c r="S66" s="155" t="b">
        <f t="shared" si="6"/>
        <v>1</v>
      </c>
      <c r="T66" s="156" t="b">
        <f t="shared" si="7"/>
        <v>1</v>
      </c>
    </row>
    <row r="67" spans="1:20" ht="45.75" customHeight="1">
      <c r="A67" s="137" t="s">
        <v>2450</v>
      </c>
      <c r="B67" s="13">
        <v>27</v>
      </c>
      <c r="C67" s="28" t="s">
        <v>2715</v>
      </c>
      <c r="D67" s="160" t="s">
        <v>2642</v>
      </c>
      <c r="E67" s="160"/>
      <c r="F67" s="160"/>
      <c r="G67" s="160">
        <v>1123</v>
      </c>
      <c r="H67" s="160"/>
      <c r="I67" s="160"/>
      <c r="J67" s="160"/>
      <c r="K67" s="160" t="s">
        <v>2780</v>
      </c>
      <c r="L67" s="160" t="s">
        <v>2781</v>
      </c>
      <c r="M67" s="32" t="s">
        <v>2733</v>
      </c>
      <c r="N67" s="153" t="str">
        <f t="shared" si="2"/>
        <v/>
      </c>
      <c r="O67" s="137">
        <f t="shared" si="3"/>
        <v>0</v>
      </c>
      <c r="P67" s="152" t="b">
        <f t="shared" si="4"/>
        <v>1</v>
      </c>
      <c r="Q67" s="137" t="s">
        <v>2424</v>
      </c>
      <c r="R67" s="154" t="b">
        <f t="shared" si="5"/>
        <v>1</v>
      </c>
      <c r="S67" s="155" t="b">
        <f t="shared" si="6"/>
        <v>1</v>
      </c>
      <c r="T67" s="156" t="b">
        <f t="shared" si="7"/>
        <v>1</v>
      </c>
    </row>
    <row r="68" spans="1:20" ht="45.75" customHeight="1">
      <c r="A68" s="137" t="s">
        <v>2451</v>
      </c>
      <c r="B68" s="13">
        <v>28</v>
      </c>
      <c r="C68" s="28" t="s">
        <v>2716</v>
      </c>
      <c r="D68" s="160" t="s">
        <v>2642</v>
      </c>
      <c r="E68" s="160"/>
      <c r="F68" s="160"/>
      <c r="G68" s="160">
        <v>4606</v>
      </c>
      <c r="H68" s="160"/>
      <c r="I68" s="160"/>
      <c r="J68" s="160"/>
      <c r="K68" s="160" t="s">
        <v>2782</v>
      </c>
      <c r="L68" s="160" t="s">
        <v>2783</v>
      </c>
      <c r="M68" s="32" t="s">
        <v>2733</v>
      </c>
      <c r="N68" s="153" t="str">
        <f t="shared" si="2"/>
        <v/>
      </c>
      <c r="O68" s="137">
        <f t="shared" si="3"/>
        <v>0</v>
      </c>
      <c r="P68" s="152" t="b">
        <f t="shared" si="4"/>
        <v>1</v>
      </c>
      <c r="Q68" s="137" t="s">
        <v>2424</v>
      </c>
      <c r="R68" s="154" t="b">
        <f t="shared" si="5"/>
        <v>1</v>
      </c>
      <c r="S68" s="155" t="b">
        <f t="shared" si="6"/>
        <v>1</v>
      </c>
      <c r="T68" s="156" t="b">
        <f t="shared" si="7"/>
        <v>1</v>
      </c>
    </row>
    <row r="69" spans="1:20" ht="45.75" customHeight="1">
      <c r="A69" s="137" t="s">
        <v>2452</v>
      </c>
      <c r="B69" s="13">
        <v>29</v>
      </c>
      <c r="C69" s="28" t="s">
        <v>2717</v>
      </c>
      <c r="D69" s="160" t="s">
        <v>2642</v>
      </c>
      <c r="E69" s="160">
        <v>984</v>
      </c>
      <c r="F69" s="160"/>
      <c r="G69" s="160"/>
      <c r="H69" s="160"/>
      <c r="I69" s="160"/>
      <c r="J69" s="160"/>
      <c r="K69" s="160" t="s">
        <v>2784</v>
      </c>
      <c r="L69" s="160" t="s">
        <v>2785</v>
      </c>
      <c r="M69" s="32" t="s">
        <v>2733</v>
      </c>
      <c r="N69" s="153" t="str">
        <f t="shared" si="2"/>
        <v/>
      </c>
      <c r="O69" s="137">
        <f t="shared" si="3"/>
        <v>0</v>
      </c>
      <c r="P69" s="152" t="b">
        <f t="shared" si="4"/>
        <v>1</v>
      </c>
      <c r="Q69" s="137" t="s">
        <v>2424</v>
      </c>
      <c r="R69" s="154" t="b">
        <f t="shared" si="5"/>
        <v>1</v>
      </c>
      <c r="S69" s="155" t="b">
        <f t="shared" si="6"/>
        <v>1</v>
      </c>
      <c r="T69" s="156" t="b">
        <f t="shared" si="7"/>
        <v>1</v>
      </c>
    </row>
    <row r="70" spans="1:20" ht="45.75" customHeight="1">
      <c r="A70" s="137" t="s">
        <v>2453</v>
      </c>
      <c r="B70" s="13">
        <v>30</v>
      </c>
      <c r="C70" s="28" t="s">
        <v>2718</v>
      </c>
      <c r="D70" s="26" t="s">
        <v>2642</v>
      </c>
      <c r="E70" s="160"/>
      <c r="F70" s="160"/>
      <c r="G70" s="160"/>
      <c r="H70" s="160"/>
      <c r="I70" s="160">
        <v>2211</v>
      </c>
      <c r="J70" s="160"/>
      <c r="K70" s="160" t="s">
        <v>2786</v>
      </c>
      <c r="L70" s="160" t="s">
        <v>2787</v>
      </c>
      <c r="M70" s="32" t="s">
        <v>2733</v>
      </c>
      <c r="N70" s="153" t="str">
        <f t="shared" si="2"/>
        <v/>
      </c>
      <c r="O70" s="137">
        <f t="shared" si="3"/>
        <v>0</v>
      </c>
      <c r="P70" s="152" t="b">
        <f t="shared" si="4"/>
        <v>1</v>
      </c>
      <c r="Q70" s="137" t="s">
        <v>2424</v>
      </c>
      <c r="R70" s="154" t="b">
        <f t="shared" si="5"/>
        <v>1</v>
      </c>
      <c r="S70" s="155" t="b">
        <f t="shared" si="6"/>
        <v>1</v>
      </c>
      <c r="T70" s="156" t="b">
        <f t="shared" si="7"/>
        <v>1</v>
      </c>
    </row>
    <row r="71" spans="1:20" ht="45.75" customHeight="1">
      <c r="A71" s="137" t="s">
        <v>2454</v>
      </c>
      <c r="B71" s="13">
        <v>31</v>
      </c>
      <c r="C71" s="28" t="s">
        <v>2719</v>
      </c>
      <c r="D71" s="26" t="s">
        <v>2643</v>
      </c>
      <c r="E71" s="160"/>
      <c r="F71" s="160"/>
      <c r="G71" s="160"/>
      <c r="H71" s="160"/>
      <c r="I71" s="160">
        <v>532663</v>
      </c>
      <c r="J71" s="160"/>
      <c r="K71" s="160" t="s">
        <v>2786</v>
      </c>
      <c r="L71" s="160" t="s">
        <v>2787</v>
      </c>
      <c r="M71" s="32" t="s">
        <v>2733</v>
      </c>
      <c r="N71" s="153" t="str">
        <f t="shared" si="2"/>
        <v/>
      </c>
      <c r="O71" s="137">
        <f t="shared" si="3"/>
        <v>0</v>
      </c>
      <c r="P71" s="152" t="b">
        <f t="shared" si="4"/>
        <v>1</v>
      </c>
      <c r="Q71" s="137" t="s">
        <v>2424</v>
      </c>
      <c r="R71" s="154" t="b">
        <f t="shared" si="5"/>
        <v>1</v>
      </c>
      <c r="S71" s="155" t="b">
        <f t="shared" si="6"/>
        <v>1</v>
      </c>
      <c r="T71" s="156" t="b">
        <f t="shared" si="7"/>
        <v>1</v>
      </c>
    </row>
    <row r="72" spans="1:20" ht="45.75" customHeight="1">
      <c r="A72" s="137" t="s">
        <v>2455</v>
      </c>
      <c r="B72" s="13">
        <v>32</v>
      </c>
      <c r="C72" s="28" t="s">
        <v>2720</v>
      </c>
      <c r="D72" s="26" t="s">
        <v>2646</v>
      </c>
      <c r="E72" s="160"/>
      <c r="F72" s="160"/>
      <c r="G72" s="160"/>
      <c r="H72" s="160"/>
      <c r="I72" s="160"/>
      <c r="J72" s="160">
        <v>772262</v>
      </c>
      <c r="K72" s="160" t="s">
        <v>2788</v>
      </c>
      <c r="L72" s="160" t="s">
        <v>2789</v>
      </c>
      <c r="M72" s="32" t="s">
        <v>2790</v>
      </c>
      <c r="N72" s="153" t="str">
        <f t="shared" si="2"/>
        <v/>
      </c>
      <c r="O72" s="137">
        <f t="shared" si="3"/>
        <v>0</v>
      </c>
      <c r="P72" s="152" t="b">
        <f t="shared" si="4"/>
        <v>1</v>
      </c>
      <c r="Q72" s="137" t="s">
        <v>2424</v>
      </c>
      <c r="R72" s="154" t="b">
        <f t="shared" si="5"/>
        <v>1</v>
      </c>
      <c r="S72" s="155" t="b">
        <f t="shared" si="6"/>
        <v>1</v>
      </c>
      <c r="T72" s="156" t="b">
        <f t="shared" si="7"/>
        <v>1</v>
      </c>
    </row>
    <row r="73" spans="1:20" ht="45.75" customHeight="1">
      <c r="A73" s="137" t="s">
        <v>2456</v>
      </c>
      <c r="B73" s="13">
        <v>33</v>
      </c>
      <c r="C73" s="28" t="s">
        <v>2721</v>
      </c>
      <c r="D73" s="26" t="s">
        <v>2556</v>
      </c>
      <c r="E73" s="160"/>
      <c r="F73" s="160">
        <v>1605</v>
      </c>
      <c r="G73" s="160"/>
      <c r="H73" s="160"/>
      <c r="I73" s="160"/>
      <c r="J73" s="160"/>
      <c r="K73" s="160" t="s">
        <v>2791</v>
      </c>
      <c r="L73" s="160" t="s">
        <v>2792</v>
      </c>
      <c r="M73" s="32" t="s">
        <v>2729</v>
      </c>
      <c r="N73" s="153" t="str">
        <f t="shared" si="2"/>
        <v/>
      </c>
      <c r="O73" s="137">
        <f t="shared" si="3"/>
        <v>0</v>
      </c>
      <c r="P73" s="152" t="b">
        <f t="shared" si="4"/>
        <v>1</v>
      </c>
      <c r="Q73" s="137" t="s">
        <v>2424</v>
      </c>
      <c r="R73" s="154" t="b">
        <f t="shared" si="5"/>
        <v>1</v>
      </c>
      <c r="S73" s="155" t="b">
        <f t="shared" si="6"/>
        <v>1</v>
      </c>
      <c r="T73" s="156" t="b">
        <f t="shared" si="7"/>
        <v>1</v>
      </c>
    </row>
    <row r="74" spans="1:20" ht="45.75" customHeight="1">
      <c r="A74" s="137" t="s">
        <v>2457</v>
      </c>
      <c r="B74" s="13">
        <v>34</v>
      </c>
      <c r="C74" s="28" t="s">
        <v>2722</v>
      </c>
      <c r="D74" s="26" t="s">
        <v>2559</v>
      </c>
      <c r="E74" s="160"/>
      <c r="F74" s="160"/>
      <c r="G74" s="160">
        <v>13417</v>
      </c>
      <c r="H74" s="160"/>
      <c r="I74" s="160"/>
      <c r="J74" s="160"/>
      <c r="K74" s="160" t="s">
        <v>2793</v>
      </c>
      <c r="L74" s="160" t="s">
        <v>2794</v>
      </c>
      <c r="M74" s="32" t="s">
        <v>2729</v>
      </c>
      <c r="N74" s="153" t="str">
        <f t="shared" si="2"/>
        <v/>
      </c>
      <c r="O74" s="137">
        <f t="shared" si="3"/>
        <v>0</v>
      </c>
      <c r="P74" s="152" t="b">
        <f t="shared" si="4"/>
        <v>1</v>
      </c>
      <c r="Q74" s="137" t="s">
        <v>2424</v>
      </c>
      <c r="R74" s="154" t="b">
        <f t="shared" si="5"/>
        <v>1</v>
      </c>
      <c r="S74" s="155" t="b">
        <f t="shared" si="6"/>
        <v>1</v>
      </c>
      <c r="T74" s="156" t="b">
        <f t="shared" si="7"/>
        <v>1</v>
      </c>
    </row>
    <row r="75" spans="1:20" ht="45.75" customHeight="1">
      <c r="A75" s="137" t="s">
        <v>2458</v>
      </c>
      <c r="B75" s="13">
        <v>35</v>
      </c>
      <c r="C75" s="28" t="s">
        <v>2723</v>
      </c>
      <c r="D75" s="26" t="s">
        <v>2560</v>
      </c>
      <c r="E75" s="160"/>
      <c r="F75" s="160"/>
      <c r="G75" s="160"/>
      <c r="H75" s="160"/>
      <c r="I75" s="160"/>
      <c r="J75" s="160">
        <v>212466</v>
      </c>
      <c r="K75" s="160" t="s">
        <v>2795</v>
      </c>
      <c r="L75" s="160" t="s">
        <v>2796</v>
      </c>
      <c r="M75" s="32" t="s">
        <v>2729</v>
      </c>
      <c r="N75" s="153" t="str">
        <f t="shared" si="2"/>
        <v/>
      </c>
      <c r="O75" s="137">
        <f t="shared" si="3"/>
        <v>0</v>
      </c>
      <c r="P75" s="152" t="b">
        <f t="shared" si="4"/>
        <v>1</v>
      </c>
      <c r="Q75" s="137" t="s">
        <v>2424</v>
      </c>
      <c r="R75" s="154" t="b">
        <f t="shared" si="5"/>
        <v>1</v>
      </c>
      <c r="S75" s="155" t="b">
        <f t="shared" si="6"/>
        <v>1</v>
      </c>
      <c r="T75" s="156" t="b">
        <f t="shared" si="7"/>
        <v>1</v>
      </c>
    </row>
    <row r="76" spans="1:20" ht="45.75" customHeight="1">
      <c r="A76" s="137" t="s">
        <v>2459</v>
      </c>
      <c r="B76" s="13">
        <v>36</v>
      </c>
      <c r="C76" s="28" t="s">
        <v>2724</v>
      </c>
      <c r="D76" s="26" t="s">
        <v>2561</v>
      </c>
      <c r="E76" s="160"/>
      <c r="F76" s="160"/>
      <c r="G76" s="160"/>
      <c r="H76" s="160"/>
      <c r="I76" s="160">
        <v>63889</v>
      </c>
      <c r="J76" s="160"/>
      <c r="K76" s="160" t="s">
        <v>2797</v>
      </c>
      <c r="L76" s="160" t="s">
        <v>2798</v>
      </c>
      <c r="M76" s="32" t="s">
        <v>2733</v>
      </c>
      <c r="N76" s="153" t="str">
        <f t="shared" si="2"/>
        <v/>
      </c>
      <c r="O76" s="137">
        <f t="shared" si="3"/>
        <v>0</v>
      </c>
      <c r="P76" s="152" t="b">
        <f t="shared" si="4"/>
        <v>1</v>
      </c>
      <c r="Q76" s="137" t="s">
        <v>2424</v>
      </c>
      <c r="R76" s="154" t="b">
        <f t="shared" si="5"/>
        <v>1</v>
      </c>
      <c r="S76" s="155" t="b">
        <f t="shared" si="6"/>
        <v>1</v>
      </c>
      <c r="T76" s="156" t="b">
        <f t="shared" si="7"/>
        <v>1</v>
      </c>
    </row>
    <row r="77" spans="1:20" ht="45.75" customHeight="1">
      <c r="A77" s="137" t="s">
        <v>2460</v>
      </c>
      <c r="B77" s="13">
        <v>37</v>
      </c>
      <c r="C77" s="28" t="s">
        <v>2725</v>
      </c>
      <c r="D77" s="26" t="s">
        <v>2562</v>
      </c>
      <c r="E77" s="160">
        <v>3473783</v>
      </c>
      <c r="F77" s="160"/>
      <c r="G77" s="160"/>
      <c r="H77" s="160"/>
      <c r="I77" s="160"/>
      <c r="J77" s="160"/>
      <c r="K77" s="160" t="s">
        <v>2799</v>
      </c>
      <c r="L77" s="160" t="s">
        <v>2800</v>
      </c>
      <c r="M77" s="32" t="s">
        <v>2729</v>
      </c>
      <c r="N77" s="153" t="str">
        <f t="shared" si="2"/>
        <v/>
      </c>
      <c r="O77" s="137">
        <f t="shared" si="3"/>
        <v>0</v>
      </c>
      <c r="P77" s="152" t="b">
        <f t="shared" si="4"/>
        <v>1</v>
      </c>
      <c r="Q77" s="137" t="s">
        <v>2424</v>
      </c>
      <c r="R77" s="154" t="b">
        <f t="shared" si="5"/>
        <v>1</v>
      </c>
      <c r="S77" s="155" t="b">
        <f t="shared" si="6"/>
        <v>1</v>
      </c>
      <c r="T77" s="156" t="b">
        <f t="shared" si="7"/>
        <v>1</v>
      </c>
    </row>
    <row r="78" spans="1:20" ht="45.75" customHeight="1">
      <c r="A78" s="137" t="s">
        <v>2461</v>
      </c>
      <c r="B78" s="13">
        <v>38</v>
      </c>
      <c r="C78" s="28" t="s">
        <v>2808</v>
      </c>
      <c r="D78" s="26" t="s">
        <v>2562</v>
      </c>
      <c r="E78" s="160">
        <v>868446</v>
      </c>
      <c r="F78" s="160"/>
      <c r="G78" s="160"/>
      <c r="H78" s="160"/>
      <c r="I78" s="160"/>
      <c r="J78" s="160"/>
      <c r="K78" s="160" t="s">
        <v>2801</v>
      </c>
      <c r="L78" s="160" t="s">
        <v>2802</v>
      </c>
      <c r="M78" s="32" t="s">
        <v>2729</v>
      </c>
      <c r="N78" s="153" t="str">
        <f t="shared" si="2"/>
        <v/>
      </c>
      <c r="O78" s="137">
        <f t="shared" si="3"/>
        <v>0</v>
      </c>
      <c r="P78" s="152" t="b">
        <f t="shared" si="4"/>
        <v>1</v>
      </c>
      <c r="Q78" s="137" t="s">
        <v>2424</v>
      </c>
      <c r="R78" s="154" t="b">
        <f t="shared" si="5"/>
        <v>1</v>
      </c>
      <c r="S78" s="155" t="b">
        <f t="shared" si="6"/>
        <v>1</v>
      </c>
      <c r="T78" s="156" t="b">
        <f t="shared" si="7"/>
        <v>1</v>
      </c>
    </row>
    <row r="79" spans="1:20" ht="45.75" customHeight="1">
      <c r="A79" s="137" t="s">
        <v>2462</v>
      </c>
      <c r="B79" s="13">
        <v>39</v>
      </c>
      <c r="C79" s="28" t="s">
        <v>2726</v>
      </c>
      <c r="D79" s="26" t="s">
        <v>2562</v>
      </c>
      <c r="E79" s="160">
        <v>17911161</v>
      </c>
      <c r="F79" s="160"/>
      <c r="G79" s="160"/>
      <c r="H79" s="160"/>
      <c r="I79" s="160"/>
      <c r="J79" s="160"/>
      <c r="K79" s="160" t="s">
        <v>2803</v>
      </c>
      <c r="L79" s="160" t="s">
        <v>2804</v>
      </c>
      <c r="M79" s="32" t="s">
        <v>2729</v>
      </c>
      <c r="N79" s="153" t="str">
        <f t="shared" si="2"/>
        <v/>
      </c>
      <c r="O79" s="137">
        <f t="shared" si="3"/>
        <v>0</v>
      </c>
      <c r="P79" s="152" t="b">
        <f t="shared" si="4"/>
        <v>1</v>
      </c>
      <c r="Q79" s="137" t="s">
        <v>2424</v>
      </c>
      <c r="R79" s="154" t="b">
        <f t="shared" si="5"/>
        <v>1</v>
      </c>
      <c r="S79" s="155" t="b">
        <f t="shared" si="6"/>
        <v>1</v>
      </c>
      <c r="T79" s="156" t="b">
        <f t="shared" si="7"/>
        <v>1</v>
      </c>
    </row>
    <row r="80" spans="1:20" ht="45.75" customHeight="1">
      <c r="A80" s="137" t="s">
        <v>2463</v>
      </c>
      <c r="B80" s="13">
        <v>40</v>
      </c>
      <c r="C80" s="28"/>
      <c r="D80" s="26"/>
      <c r="E80" s="26"/>
      <c r="F80" s="26"/>
      <c r="G80" s="26"/>
      <c r="H80" s="26"/>
      <c r="I80" s="26"/>
      <c r="J80" s="26"/>
      <c r="K80" s="26"/>
      <c r="L80" s="26"/>
      <c r="M80" s="32"/>
      <c r="N80" s="153" t="str">
        <f t="shared" si="2"/>
        <v/>
      </c>
      <c r="O80" s="137">
        <f t="shared" si="3"/>
        <v>0</v>
      </c>
      <c r="P80" s="152" t="b">
        <f t="shared" si="4"/>
        <v>1</v>
      </c>
      <c r="Q80" s="137" t="s">
        <v>2424</v>
      </c>
      <c r="R80" s="154" t="b">
        <f t="shared" si="5"/>
        <v>0</v>
      </c>
      <c r="S80" s="155" t="b">
        <f t="shared" si="6"/>
        <v>0</v>
      </c>
      <c r="T80" s="156" t="b">
        <f t="shared" si="7"/>
        <v>0</v>
      </c>
    </row>
    <row r="81" spans="1:20" ht="45.75" customHeight="1">
      <c r="A81" s="137" t="s">
        <v>2464</v>
      </c>
      <c r="B81" s="13">
        <v>41</v>
      </c>
      <c r="C81" s="28"/>
      <c r="D81" s="26"/>
      <c r="E81" s="26"/>
      <c r="F81" s="26"/>
      <c r="G81" s="26"/>
      <c r="H81" s="26"/>
      <c r="I81" s="26"/>
      <c r="J81" s="26"/>
      <c r="K81" s="26"/>
      <c r="L81" s="26"/>
      <c r="M81" s="32"/>
      <c r="N81" s="153" t="str">
        <f t="shared" si="2"/>
        <v/>
      </c>
      <c r="O81" s="137">
        <f t="shared" si="3"/>
        <v>0</v>
      </c>
      <c r="P81" s="152" t="b">
        <f t="shared" si="4"/>
        <v>1</v>
      </c>
      <c r="Q81" s="137" t="s">
        <v>2424</v>
      </c>
      <c r="R81" s="154" t="b">
        <f t="shared" si="5"/>
        <v>0</v>
      </c>
      <c r="S81" s="155" t="b">
        <f t="shared" si="6"/>
        <v>0</v>
      </c>
      <c r="T81" s="156" t="b">
        <f t="shared" si="7"/>
        <v>0</v>
      </c>
    </row>
    <row r="82" spans="1:20" ht="45.75" customHeight="1">
      <c r="A82" s="137" t="s">
        <v>2465</v>
      </c>
      <c r="B82" s="13">
        <v>42</v>
      </c>
      <c r="C82" s="28"/>
      <c r="D82" s="26"/>
      <c r="E82" s="26"/>
      <c r="F82" s="26"/>
      <c r="G82" s="26"/>
      <c r="H82" s="26"/>
      <c r="I82" s="26"/>
      <c r="J82" s="26"/>
      <c r="K82" s="26"/>
      <c r="L82" s="26"/>
      <c r="M82" s="32"/>
      <c r="N82" s="153" t="str">
        <f t="shared" si="2"/>
        <v/>
      </c>
      <c r="O82" s="137">
        <f t="shared" si="3"/>
        <v>0</v>
      </c>
      <c r="P82" s="152" t="b">
        <f t="shared" si="4"/>
        <v>1</v>
      </c>
      <c r="Q82" s="137" t="s">
        <v>2424</v>
      </c>
      <c r="R82" s="154" t="b">
        <f t="shared" si="5"/>
        <v>0</v>
      </c>
      <c r="S82" s="155" t="b">
        <f t="shared" si="6"/>
        <v>0</v>
      </c>
      <c r="T82" s="156" t="b">
        <f t="shared" si="7"/>
        <v>0</v>
      </c>
    </row>
    <row r="83" spans="1:20" ht="45.75" customHeight="1">
      <c r="A83" s="137" t="s">
        <v>2466</v>
      </c>
      <c r="B83" s="13">
        <v>43</v>
      </c>
      <c r="C83" s="28"/>
      <c r="D83" s="26"/>
      <c r="E83" s="26"/>
      <c r="F83" s="26"/>
      <c r="G83" s="26"/>
      <c r="H83" s="26"/>
      <c r="I83" s="26"/>
      <c r="J83" s="26"/>
      <c r="K83" s="26"/>
      <c r="L83" s="26"/>
      <c r="M83" s="32"/>
      <c r="N83" s="153" t="str">
        <f t="shared" si="2"/>
        <v/>
      </c>
      <c r="O83" s="137">
        <f t="shared" si="3"/>
        <v>0</v>
      </c>
      <c r="P83" s="152" t="b">
        <f t="shared" si="4"/>
        <v>1</v>
      </c>
      <c r="Q83" s="137" t="s">
        <v>2424</v>
      </c>
      <c r="R83" s="154" t="b">
        <f t="shared" si="5"/>
        <v>0</v>
      </c>
      <c r="S83" s="155" t="b">
        <f t="shared" si="6"/>
        <v>0</v>
      </c>
      <c r="T83" s="156" t="b">
        <f t="shared" si="7"/>
        <v>0</v>
      </c>
    </row>
    <row r="84" spans="1:20" ht="45.75" customHeight="1">
      <c r="A84" s="137" t="s">
        <v>2467</v>
      </c>
      <c r="B84" s="13">
        <v>44</v>
      </c>
      <c r="C84" s="28"/>
      <c r="D84" s="26"/>
      <c r="E84" s="26"/>
      <c r="F84" s="26"/>
      <c r="G84" s="26"/>
      <c r="H84" s="26"/>
      <c r="I84" s="26"/>
      <c r="J84" s="26"/>
      <c r="K84" s="26"/>
      <c r="L84" s="26"/>
      <c r="M84" s="32"/>
      <c r="N84" s="153" t="str">
        <f t="shared" si="2"/>
        <v/>
      </c>
      <c r="O84" s="137">
        <f t="shared" si="3"/>
        <v>0</v>
      </c>
      <c r="P84" s="152" t="b">
        <f t="shared" si="4"/>
        <v>1</v>
      </c>
      <c r="Q84" s="137" t="s">
        <v>2424</v>
      </c>
      <c r="R84" s="154" t="b">
        <f t="shared" si="5"/>
        <v>0</v>
      </c>
      <c r="S84" s="155" t="b">
        <f t="shared" si="6"/>
        <v>0</v>
      </c>
      <c r="T84" s="156" t="b">
        <f t="shared" si="7"/>
        <v>0</v>
      </c>
    </row>
    <row r="85" spans="1:20" ht="45.75" customHeight="1">
      <c r="A85" s="137" t="s">
        <v>2468</v>
      </c>
      <c r="B85" s="13">
        <v>45</v>
      </c>
      <c r="C85" s="28"/>
      <c r="D85" s="26"/>
      <c r="E85" s="26"/>
      <c r="F85" s="26"/>
      <c r="G85" s="26"/>
      <c r="H85" s="26"/>
      <c r="I85" s="26"/>
      <c r="J85" s="26"/>
      <c r="K85" s="26"/>
      <c r="L85" s="26"/>
      <c r="M85" s="32"/>
      <c r="N85" s="153" t="str">
        <f t="shared" si="2"/>
        <v/>
      </c>
      <c r="O85" s="137">
        <f t="shared" si="3"/>
        <v>0</v>
      </c>
      <c r="P85" s="152" t="b">
        <f t="shared" si="4"/>
        <v>1</v>
      </c>
      <c r="Q85" s="137" t="s">
        <v>2424</v>
      </c>
      <c r="R85" s="154" t="b">
        <f t="shared" si="5"/>
        <v>0</v>
      </c>
      <c r="S85" s="155" t="b">
        <f t="shared" si="6"/>
        <v>0</v>
      </c>
      <c r="T85" s="156" t="b">
        <f t="shared" si="7"/>
        <v>0</v>
      </c>
    </row>
    <row r="86" spans="1:20" ht="45.75" customHeight="1">
      <c r="A86" s="137" t="s">
        <v>2469</v>
      </c>
      <c r="B86" s="13">
        <v>46</v>
      </c>
      <c r="C86" s="28"/>
      <c r="D86" s="26"/>
      <c r="E86" s="26"/>
      <c r="F86" s="26"/>
      <c r="G86" s="26"/>
      <c r="H86" s="26"/>
      <c r="I86" s="26"/>
      <c r="J86" s="26"/>
      <c r="K86" s="26"/>
      <c r="L86" s="26"/>
      <c r="M86" s="32"/>
      <c r="N86" s="153" t="str">
        <f t="shared" si="2"/>
        <v/>
      </c>
      <c r="O86" s="137">
        <f t="shared" si="3"/>
        <v>0</v>
      </c>
      <c r="P86" s="152" t="b">
        <f t="shared" si="4"/>
        <v>1</v>
      </c>
      <c r="Q86" s="137" t="s">
        <v>2424</v>
      </c>
      <c r="R86" s="154" t="b">
        <f t="shared" si="5"/>
        <v>0</v>
      </c>
      <c r="S86" s="155" t="b">
        <f t="shared" si="6"/>
        <v>0</v>
      </c>
      <c r="T86" s="156" t="b">
        <f t="shared" si="7"/>
        <v>0</v>
      </c>
    </row>
    <row r="87" spans="1:20" ht="45.75" customHeight="1">
      <c r="A87" s="137" t="s">
        <v>2470</v>
      </c>
      <c r="B87" s="13">
        <v>47</v>
      </c>
      <c r="C87" s="28"/>
      <c r="D87" s="26"/>
      <c r="E87" s="26"/>
      <c r="F87" s="26"/>
      <c r="G87" s="26"/>
      <c r="H87" s="26"/>
      <c r="I87" s="26"/>
      <c r="J87" s="26"/>
      <c r="K87" s="26"/>
      <c r="L87" s="26"/>
      <c r="M87" s="32"/>
      <c r="N87" s="153" t="str">
        <f t="shared" si="2"/>
        <v/>
      </c>
      <c r="O87" s="137">
        <f t="shared" si="3"/>
        <v>0</v>
      </c>
      <c r="P87" s="152" t="b">
        <f t="shared" si="4"/>
        <v>1</v>
      </c>
      <c r="Q87" s="137" t="s">
        <v>2424</v>
      </c>
      <c r="R87" s="154" t="b">
        <f t="shared" si="5"/>
        <v>0</v>
      </c>
      <c r="S87" s="155" t="b">
        <f t="shared" si="6"/>
        <v>0</v>
      </c>
      <c r="T87" s="156" t="b">
        <f t="shared" si="7"/>
        <v>0</v>
      </c>
    </row>
    <row r="88" spans="1:20" ht="45.75" customHeight="1">
      <c r="A88" s="137" t="s">
        <v>2471</v>
      </c>
      <c r="B88" s="13">
        <v>48</v>
      </c>
      <c r="C88" s="28"/>
      <c r="D88" s="26"/>
      <c r="E88" s="26"/>
      <c r="F88" s="26"/>
      <c r="G88" s="26"/>
      <c r="H88" s="26"/>
      <c r="I88" s="26"/>
      <c r="J88" s="26"/>
      <c r="K88" s="26"/>
      <c r="L88" s="26"/>
      <c r="M88" s="32"/>
      <c r="N88" s="153" t="str">
        <f t="shared" si="2"/>
        <v/>
      </c>
      <c r="O88" s="137">
        <f t="shared" si="3"/>
        <v>0</v>
      </c>
      <c r="P88" s="152" t="b">
        <f t="shared" si="4"/>
        <v>1</v>
      </c>
      <c r="Q88" s="137" t="s">
        <v>2424</v>
      </c>
      <c r="R88" s="154" t="b">
        <f t="shared" si="5"/>
        <v>0</v>
      </c>
      <c r="S88" s="155" t="b">
        <f t="shared" si="6"/>
        <v>0</v>
      </c>
      <c r="T88" s="156" t="b">
        <f t="shared" si="7"/>
        <v>0</v>
      </c>
    </row>
    <row r="89" spans="1:20" ht="45.75" customHeight="1">
      <c r="A89" s="137" t="s">
        <v>2472</v>
      </c>
      <c r="B89" s="13">
        <v>49</v>
      </c>
      <c r="C89" s="28"/>
      <c r="D89" s="26"/>
      <c r="E89" s="26"/>
      <c r="F89" s="26"/>
      <c r="G89" s="26"/>
      <c r="H89" s="26"/>
      <c r="I89" s="26"/>
      <c r="J89" s="26"/>
      <c r="K89" s="26"/>
      <c r="L89" s="26"/>
      <c r="M89" s="32"/>
      <c r="N89" s="153" t="str">
        <f t="shared" si="2"/>
        <v/>
      </c>
      <c r="O89" s="137">
        <f t="shared" si="3"/>
        <v>0</v>
      </c>
      <c r="P89" s="152" t="b">
        <f t="shared" si="4"/>
        <v>1</v>
      </c>
      <c r="Q89" s="137" t="s">
        <v>2424</v>
      </c>
      <c r="R89" s="154" t="b">
        <f t="shared" si="5"/>
        <v>0</v>
      </c>
      <c r="S89" s="155" t="b">
        <f t="shared" si="6"/>
        <v>0</v>
      </c>
      <c r="T89" s="156" t="b">
        <f t="shared" si="7"/>
        <v>0</v>
      </c>
    </row>
    <row r="90" spans="1:20" ht="45.75" customHeight="1">
      <c r="A90" s="137" t="s">
        <v>2473</v>
      </c>
      <c r="B90" s="13">
        <v>50</v>
      </c>
      <c r="C90" s="28"/>
      <c r="D90" s="26"/>
      <c r="E90" s="26"/>
      <c r="F90" s="26"/>
      <c r="G90" s="26"/>
      <c r="H90" s="26"/>
      <c r="I90" s="26"/>
      <c r="J90" s="26"/>
      <c r="K90" s="26"/>
      <c r="L90" s="26"/>
      <c r="M90" s="32"/>
      <c r="N90" s="153" t="str">
        <f t="shared" si="2"/>
        <v/>
      </c>
      <c r="O90" s="137">
        <f t="shared" si="3"/>
        <v>0</v>
      </c>
      <c r="P90" s="152" t="b">
        <f t="shared" si="4"/>
        <v>1</v>
      </c>
      <c r="Q90" s="137" t="s">
        <v>2424</v>
      </c>
      <c r="R90" s="154" t="b">
        <f t="shared" si="5"/>
        <v>0</v>
      </c>
      <c r="S90" s="155" t="b">
        <f t="shared" si="6"/>
        <v>0</v>
      </c>
      <c r="T90" s="156" t="b">
        <f t="shared" si="7"/>
        <v>0</v>
      </c>
    </row>
    <row r="91" spans="1:20" ht="45.75" customHeight="1">
      <c r="A91" s="137" t="s">
        <v>2474</v>
      </c>
      <c r="B91" s="13">
        <v>51</v>
      </c>
      <c r="C91" s="28"/>
      <c r="D91" s="26"/>
      <c r="E91" s="26"/>
      <c r="F91" s="26"/>
      <c r="G91" s="26"/>
      <c r="H91" s="26"/>
      <c r="I91" s="26"/>
      <c r="J91" s="26"/>
      <c r="K91" s="26"/>
      <c r="L91" s="26"/>
      <c r="M91" s="32"/>
      <c r="N91" s="153" t="str">
        <f t="shared" si="2"/>
        <v/>
      </c>
      <c r="O91" s="137">
        <f t="shared" si="3"/>
        <v>0</v>
      </c>
      <c r="P91" s="152" t="b">
        <f t="shared" si="4"/>
        <v>1</v>
      </c>
      <c r="Q91" s="137" t="s">
        <v>2424</v>
      </c>
      <c r="R91" s="154" t="b">
        <f t="shared" si="5"/>
        <v>0</v>
      </c>
      <c r="S91" s="155" t="b">
        <f t="shared" si="6"/>
        <v>0</v>
      </c>
      <c r="T91" s="156" t="b">
        <f t="shared" si="7"/>
        <v>0</v>
      </c>
    </row>
    <row r="92" spans="1:20" ht="45.75" customHeight="1">
      <c r="A92" s="137" t="s">
        <v>2475</v>
      </c>
      <c r="B92" s="13">
        <v>52</v>
      </c>
      <c r="C92" s="28"/>
      <c r="D92" s="26"/>
      <c r="E92" s="26"/>
      <c r="F92" s="26"/>
      <c r="G92" s="26"/>
      <c r="H92" s="26"/>
      <c r="I92" s="26"/>
      <c r="J92" s="26"/>
      <c r="K92" s="26"/>
      <c r="L92" s="26"/>
      <c r="M92" s="32"/>
      <c r="N92" s="153" t="str">
        <f t="shared" si="2"/>
        <v/>
      </c>
      <c r="O92" s="137">
        <f t="shared" si="3"/>
        <v>0</v>
      </c>
      <c r="P92" s="152" t="b">
        <f t="shared" si="4"/>
        <v>1</v>
      </c>
      <c r="Q92" s="137" t="s">
        <v>2424</v>
      </c>
      <c r="R92" s="154" t="b">
        <f t="shared" si="5"/>
        <v>0</v>
      </c>
      <c r="S92" s="155" t="b">
        <f t="shared" si="6"/>
        <v>0</v>
      </c>
      <c r="T92" s="156" t="b">
        <f t="shared" si="7"/>
        <v>0</v>
      </c>
    </row>
    <row r="93" spans="1:20" ht="45.75" customHeight="1">
      <c r="A93" s="137" t="s">
        <v>2476</v>
      </c>
      <c r="B93" s="13">
        <v>53</v>
      </c>
      <c r="C93" s="28"/>
      <c r="D93" s="26"/>
      <c r="E93" s="26"/>
      <c r="F93" s="26"/>
      <c r="G93" s="26"/>
      <c r="H93" s="26"/>
      <c r="I93" s="26"/>
      <c r="J93" s="26"/>
      <c r="K93" s="26"/>
      <c r="L93" s="26"/>
      <c r="M93" s="32"/>
      <c r="N93" s="153" t="str">
        <f t="shared" si="2"/>
        <v/>
      </c>
      <c r="O93" s="137">
        <f t="shared" si="3"/>
        <v>0</v>
      </c>
      <c r="P93" s="152" t="b">
        <f t="shared" si="4"/>
        <v>1</v>
      </c>
      <c r="Q93" s="137" t="s">
        <v>2424</v>
      </c>
      <c r="R93" s="154" t="b">
        <f t="shared" si="5"/>
        <v>0</v>
      </c>
      <c r="S93" s="155" t="b">
        <f t="shared" si="6"/>
        <v>0</v>
      </c>
      <c r="T93" s="156" t="b">
        <f t="shared" si="7"/>
        <v>0</v>
      </c>
    </row>
    <row r="94" spans="1:20" ht="45.75" customHeight="1">
      <c r="A94" s="137" t="s">
        <v>2477</v>
      </c>
      <c r="B94" s="13">
        <v>54</v>
      </c>
      <c r="C94" s="28"/>
      <c r="D94" s="26"/>
      <c r="E94" s="26"/>
      <c r="F94" s="26"/>
      <c r="G94" s="26"/>
      <c r="H94" s="26"/>
      <c r="I94" s="26"/>
      <c r="J94" s="26"/>
      <c r="K94" s="26"/>
      <c r="L94" s="26"/>
      <c r="M94" s="32"/>
      <c r="N94" s="153" t="str">
        <f t="shared" si="2"/>
        <v/>
      </c>
      <c r="O94" s="137">
        <f t="shared" si="3"/>
        <v>0</v>
      </c>
      <c r="P94" s="152" t="b">
        <f t="shared" si="4"/>
        <v>1</v>
      </c>
      <c r="Q94" s="137" t="s">
        <v>2424</v>
      </c>
      <c r="R94" s="154" t="b">
        <f t="shared" si="5"/>
        <v>0</v>
      </c>
      <c r="S94" s="155" t="b">
        <f t="shared" si="6"/>
        <v>0</v>
      </c>
      <c r="T94" s="156" t="b">
        <f t="shared" si="7"/>
        <v>0</v>
      </c>
    </row>
    <row r="95" spans="1:20" ht="45.75" customHeight="1">
      <c r="A95" s="137" t="s">
        <v>2478</v>
      </c>
      <c r="B95" s="13">
        <v>55</v>
      </c>
      <c r="C95" s="28"/>
      <c r="D95" s="26"/>
      <c r="E95" s="26"/>
      <c r="F95" s="26"/>
      <c r="G95" s="26"/>
      <c r="H95" s="26"/>
      <c r="I95" s="26"/>
      <c r="J95" s="26"/>
      <c r="K95" s="26"/>
      <c r="L95" s="26"/>
      <c r="M95" s="32"/>
      <c r="N95" s="153" t="str">
        <f t="shared" si="2"/>
        <v/>
      </c>
      <c r="O95" s="137">
        <f t="shared" si="3"/>
        <v>0</v>
      </c>
      <c r="P95" s="152" t="b">
        <f t="shared" si="4"/>
        <v>1</v>
      </c>
      <c r="Q95" s="137" t="s">
        <v>2424</v>
      </c>
      <c r="R95" s="154" t="b">
        <f t="shared" si="5"/>
        <v>0</v>
      </c>
      <c r="S95" s="155" t="b">
        <f t="shared" si="6"/>
        <v>0</v>
      </c>
      <c r="T95" s="156" t="b">
        <f t="shared" si="7"/>
        <v>0</v>
      </c>
    </row>
    <row r="96" spans="1:20" ht="45.75" customHeight="1">
      <c r="A96" s="137" t="s">
        <v>2479</v>
      </c>
      <c r="B96" s="13">
        <v>56</v>
      </c>
      <c r="C96" s="28"/>
      <c r="D96" s="26"/>
      <c r="E96" s="26"/>
      <c r="F96" s="26"/>
      <c r="G96" s="26"/>
      <c r="H96" s="26"/>
      <c r="I96" s="26"/>
      <c r="J96" s="26"/>
      <c r="K96" s="26"/>
      <c r="L96" s="26"/>
      <c r="M96" s="32"/>
      <c r="N96" s="153" t="str">
        <f t="shared" si="2"/>
        <v/>
      </c>
      <c r="O96" s="137">
        <f t="shared" si="3"/>
        <v>0</v>
      </c>
      <c r="P96" s="152" t="b">
        <f t="shared" si="4"/>
        <v>1</v>
      </c>
      <c r="Q96" s="137" t="s">
        <v>2424</v>
      </c>
      <c r="R96" s="154" t="b">
        <f t="shared" si="5"/>
        <v>0</v>
      </c>
      <c r="S96" s="155" t="b">
        <f t="shared" si="6"/>
        <v>0</v>
      </c>
      <c r="T96" s="156" t="b">
        <f t="shared" si="7"/>
        <v>0</v>
      </c>
    </row>
    <row r="97" spans="1:20" ht="45.75" customHeight="1">
      <c r="A97" s="137" t="s">
        <v>2480</v>
      </c>
      <c r="B97" s="13">
        <v>57</v>
      </c>
      <c r="C97" s="28"/>
      <c r="D97" s="26"/>
      <c r="E97" s="26"/>
      <c r="F97" s="26"/>
      <c r="G97" s="26"/>
      <c r="H97" s="26"/>
      <c r="I97" s="26"/>
      <c r="J97" s="26"/>
      <c r="K97" s="26"/>
      <c r="L97" s="26"/>
      <c r="M97" s="32"/>
      <c r="N97" s="153" t="str">
        <f t="shared" si="2"/>
        <v/>
      </c>
      <c r="O97" s="137">
        <f t="shared" si="3"/>
        <v>0</v>
      </c>
      <c r="P97" s="152" t="b">
        <f t="shared" si="4"/>
        <v>1</v>
      </c>
      <c r="Q97" s="137" t="s">
        <v>2424</v>
      </c>
      <c r="R97" s="154" t="b">
        <f t="shared" si="5"/>
        <v>0</v>
      </c>
      <c r="S97" s="155" t="b">
        <f t="shared" si="6"/>
        <v>0</v>
      </c>
      <c r="T97" s="156" t="b">
        <f t="shared" si="7"/>
        <v>0</v>
      </c>
    </row>
    <row r="98" spans="1:20" ht="45.75" customHeight="1">
      <c r="A98" s="137" t="s">
        <v>2481</v>
      </c>
      <c r="B98" s="13">
        <v>58</v>
      </c>
      <c r="C98" s="28"/>
      <c r="D98" s="26"/>
      <c r="E98" s="26"/>
      <c r="F98" s="26"/>
      <c r="G98" s="26"/>
      <c r="H98" s="26"/>
      <c r="I98" s="26"/>
      <c r="J98" s="26"/>
      <c r="K98" s="26"/>
      <c r="L98" s="26"/>
      <c r="M98" s="32"/>
      <c r="N98" s="153" t="str">
        <f t="shared" si="2"/>
        <v/>
      </c>
      <c r="O98" s="137">
        <f t="shared" si="3"/>
        <v>0</v>
      </c>
      <c r="P98" s="152" t="b">
        <f t="shared" si="4"/>
        <v>1</v>
      </c>
      <c r="Q98" s="137" t="s">
        <v>2424</v>
      </c>
      <c r="R98" s="154" t="b">
        <f t="shared" si="5"/>
        <v>0</v>
      </c>
      <c r="S98" s="155" t="b">
        <f t="shared" si="6"/>
        <v>0</v>
      </c>
      <c r="T98" s="156" t="b">
        <f t="shared" si="7"/>
        <v>0</v>
      </c>
    </row>
    <row r="99" spans="1:20" ht="45.75" customHeight="1">
      <c r="A99" s="137" t="s">
        <v>2482</v>
      </c>
      <c r="B99" s="13">
        <v>59</v>
      </c>
      <c r="C99" s="28"/>
      <c r="D99" s="26"/>
      <c r="E99" s="26"/>
      <c r="F99" s="26"/>
      <c r="G99" s="26"/>
      <c r="H99" s="26"/>
      <c r="I99" s="26"/>
      <c r="J99" s="26"/>
      <c r="K99" s="26"/>
      <c r="L99" s="26"/>
      <c r="M99" s="32"/>
      <c r="N99" s="153" t="str">
        <f t="shared" si="2"/>
        <v/>
      </c>
      <c r="O99" s="137">
        <f t="shared" si="3"/>
        <v>0</v>
      </c>
      <c r="P99" s="152" t="b">
        <f t="shared" si="4"/>
        <v>1</v>
      </c>
      <c r="Q99" s="137" t="s">
        <v>2424</v>
      </c>
      <c r="R99" s="154" t="b">
        <f t="shared" si="5"/>
        <v>0</v>
      </c>
      <c r="S99" s="155" t="b">
        <f t="shared" si="6"/>
        <v>0</v>
      </c>
      <c r="T99" s="156" t="b">
        <f t="shared" si="7"/>
        <v>0</v>
      </c>
    </row>
    <row r="100" spans="1:20" ht="45.75" customHeight="1">
      <c r="A100" s="137" t="s">
        <v>2483</v>
      </c>
      <c r="B100" s="13">
        <v>60</v>
      </c>
      <c r="C100" s="28"/>
      <c r="D100" s="26"/>
      <c r="E100" s="26"/>
      <c r="F100" s="26"/>
      <c r="G100" s="26"/>
      <c r="H100" s="26"/>
      <c r="I100" s="26"/>
      <c r="J100" s="26"/>
      <c r="K100" s="26"/>
      <c r="L100" s="26"/>
      <c r="M100" s="32"/>
      <c r="N100" s="153" t="str">
        <f t="shared" si="2"/>
        <v/>
      </c>
      <c r="O100" s="137">
        <f t="shared" si="3"/>
        <v>0</v>
      </c>
      <c r="P100" s="152" t="b">
        <f t="shared" si="4"/>
        <v>1</v>
      </c>
      <c r="Q100" s="137" t="s">
        <v>2424</v>
      </c>
      <c r="R100" s="154" t="b">
        <f t="shared" si="5"/>
        <v>0</v>
      </c>
      <c r="S100" s="155" t="b">
        <f t="shared" si="6"/>
        <v>0</v>
      </c>
      <c r="T100" s="156" t="b">
        <f t="shared" si="7"/>
        <v>0</v>
      </c>
    </row>
    <row r="101" spans="1:20" ht="45.75" customHeight="1">
      <c r="A101" s="137" t="s">
        <v>2484</v>
      </c>
      <c r="B101" s="13">
        <v>61</v>
      </c>
      <c r="C101" s="28"/>
      <c r="D101" s="26"/>
      <c r="E101" s="26"/>
      <c r="F101" s="26"/>
      <c r="G101" s="26"/>
      <c r="H101" s="26"/>
      <c r="I101" s="26"/>
      <c r="J101" s="26"/>
      <c r="K101" s="26"/>
      <c r="L101" s="26"/>
      <c r="M101" s="32"/>
      <c r="N101" s="153" t="str">
        <f t="shared" si="2"/>
        <v/>
      </c>
      <c r="O101" s="137">
        <f t="shared" si="3"/>
        <v>0</v>
      </c>
      <c r="P101" s="152" t="b">
        <f t="shared" si="4"/>
        <v>1</v>
      </c>
      <c r="Q101" s="137" t="s">
        <v>2424</v>
      </c>
      <c r="R101" s="154" t="b">
        <f t="shared" si="5"/>
        <v>0</v>
      </c>
      <c r="S101" s="155" t="b">
        <f t="shared" si="6"/>
        <v>0</v>
      </c>
      <c r="T101" s="156" t="b">
        <f t="shared" si="7"/>
        <v>0</v>
      </c>
    </row>
    <row r="102" spans="1:20" ht="45.75" customHeight="1">
      <c r="A102" s="137" t="s">
        <v>2485</v>
      </c>
      <c r="B102" s="13">
        <v>62</v>
      </c>
      <c r="C102" s="28"/>
      <c r="D102" s="26"/>
      <c r="E102" s="26"/>
      <c r="F102" s="26"/>
      <c r="G102" s="26"/>
      <c r="H102" s="26"/>
      <c r="I102" s="26"/>
      <c r="J102" s="26"/>
      <c r="K102" s="26"/>
      <c r="L102" s="26"/>
      <c r="M102" s="32"/>
      <c r="N102" s="153" t="str">
        <f t="shared" si="2"/>
        <v/>
      </c>
      <c r="O102" s="137">
        <f t="shared" si="3"/>
        <v>0</v>
      </c>
      <c r="P102" s="152" t="b">
        <f t="shared" si="4"/>
        <v>1</v>
      </c>
      <c r="Q102" s="137" t="s">
        <v>2424</v>
      </c>
      <c r="R102" s="154" t="b">
        <f t="shared" si="5"/>
        <v>0</v>
      </c>
      <c r="S102" s="155" t="b">
        <f t="shared" si="6"/>
        <v>0</v>
      </c>
      <c r="T102" s="156" t="b">
        <f t="shared" si="7"/>
        <v>0</v>
      </c>
    </row>
    <row r="103" spans="1:20" ht="45.75" customHeight="1">
      <c r="A103" s="137" t="s">
        <v>2486</v>
      </c>
      <c r="B103" s="13">
        <v>63</v>
      </c>
      <c r="C103" s="28"/>
      <c r="D103" s="26"/>
      <c r="E103" s="26"/>
      <c r="F103" s="26"/>
      <c r="G103" s="26"/>
      <c r="H103" s="26"/>
      <c r="I103" s="26"/>
      <c r="J103" s="26"/>
      <c r="K103" s="26"/>
      <c r="L103" s="26"/>
      <c r="M103" s="32"/>
      <c r="N103" s="153" t="str">
        <f t="shared" si="2"/>
        <v/>
      </c>
      <c r="O103" s="137">
        <f t="shared" si="3"/>
        <v>0</v>
      </c>
      <c r="P103" s="152" t="b">
        <f t="shared" si="4"/>
        <v>1</v>
      </c>
      <c r="Q103" s="137" t="s">
        <v>2424</v>
      </c>
      <c r="R103" s="154" t="b">
        <f t="shared" si="5"/>
        <v>0</v>
      </c>
      <c r="S103" s="155" t="b">
        <f t="shared" si="6"/>
        <v>0</v>
      </c>
      <c r="T103" s="156" t="b">
        <f t="shared" si="7"/>
        <v>0</v>
      </c>
    </row>
    <row r="104" spans="1:20" ht="45.75" customHeight="1">
      <c r="A104" s="137" t="s">
        <v>2487</v>
      </c>
      <c r="B104" s="13">
        <v>64</v>
      </c>
      <c r="C104" s="28"/>
      <c r="D104" s="26"/>
      <c r="E104" s="26"/>
      <c r="F104" s="26"/>
      <c r="G104" s="26"/>
      <c r="H104" s="26"/>
      <c r="I104" s="26"/>
      <c r="J104" s="26"/>
      <c r="K104" s="26"/>
      <c r="L104" s="26"/>
      <c r="M104" s="32"/>
      <c r="N104" s="153" t="str">
        <f t="shared" si="2"/>
        <v/>
      </c>
      <c r="O104" s="137">
        <f t="shared" si="3"/>
        <v>0</v>
      </c>
      <c r="P104" s="152" t="b">
        <f t="shared" si="4"/>
        <v>1</v>
      </c>
      <c r="Q104" s="137" t="s">
        <v>2424</v>
      </c>
      <c r="R104" s="154" t="b">
        <f t="shared" si="5"/>
        <v>0</v>
      </c>
      <c r="S104" s="155" t="b">
        <f t="shared" si="6"/>
        <v>0</v>
      </c>
      <c r="T104" s="156" t="b">
        <f t="shared" si="7"/>
        <v>0</v>
      </c>
    </row>
    <row r="105" spans="1:20" ht="45.75" customHeight="1">
      <c r="A105" s="137" t="s">
        <v>2488</v>
      </c>
      <c r="B105" s="13">
        <v>65</v>
      </c>
      <c r="C105" s="28"/>
      <c r="D105" s="26"/>
      <c r="E105" s="26"/>
      <c r="F105" s="26"/>
      <c r="G105" s="26"/>
      <c r="H105" s="26"/>
      <c r="I105" s="26"/>
      <c r="J105" s="26"/>
      <c r="K105" s="26"/>
      <c r="L105" s="26"/>
      <c r="M105" s="32"/>
      <c r="N105" s="153" t="str">
        <f t="shared" si="2"/>
        <v/>
      </c>
      <c r="O105" s="137">
        <f t="shared" si="3"/>
        <v>0</v>
      </c>
      <c r="P105" s="152" t="b">
        <f t="shared" si="4"/>
        <v>1</v>
      </c>
      <c r="Q105" s="137" t="s">
        <v>2424</v>
      </c>
      <c r="R105" s="154" t="b">
        <f t="shared" si="5"/>
        <v>0</v>
      </c>
      <c r="S105" s="155" t="b">
        <f t="shared" si="6"/>
        <v>0</v>
      </c>
      <c r="T105" s="156" t="b">
        <f t="shared" si="7"/>
        <v>0</v>
      </c>
    </row>
    <row r="106" spans="1:20" ht="45.75" customHeight="1">
      <c r="A106" s="137" t="s">
        <v>2489</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2424</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2490</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2424</v>
      </c>
      <c r="R107" s="154" t="b">
        <f t="shared" si="11"/>
        <v>0</v>
      </c>
      <c r="S107" s="155" t="b">
        <f t="shared" si="12"/>
        <v>0</v>
      </c>
      <c r="T107" s="156" t="b">
        <f t="shared" si="13"/>
        <v>0</v>
      </c>
    </row>
    <row r="108" spans="1:20" ht="45.75" customHeight="1">
      <c r="A108" s="137" t="s">
        <v>2491</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2424</v>
      </c>
      <c r="R108" s="154" t="b">
        <f t="shared" si="11"/>
        <v>0</v>
      </c>
      <c r="S108" s="155" t="b">
        <f t="shared" si="12"/>
        <v>0</v>
      </c>
      <c r="T108" s="156" t="b">
        <f t="shared" si="13"/>
        <v>0</v>
      </c>
    </row>
    <row r="109" spans="1:20" ht="45.75" customHeight="1">
      <c r="A109" s="137" t="s">
        <v>2492</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2424</v>
      </c>
      <c r="R109" s="154" t="b">
        <f t="shared" si="11"/>
        <v>0</v>
      </c>
      <c r="S109" s="155" t="b">
        <f t="shared" si="12"/>
        <v>0</v>
      </c>
      <c r="T109" s="156" t="b">
        <f t="shared" si="13"/>
        <v>0</v>
      </c>
    </row>
    <row r="110" spans="1:20" ht="45.75" customHeight="1">
      <c r="A110" s="137" t="s">
        <v>2493</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2424</v>
      </c>
      <c r="R110" s="154" t="b">
        <f t="shared" si="11"/>
        <v>0</v>
      </c>
      <c r="S110" s="155" t="b">
        <f t="shared" si="12"/>
        <v>0</v>
      </c>
      <c r="T110" s="156" t="b">
        <f t="shared" si="13"/>
        <v>0</v>
      </c>
    </row>
    <row r="111" spans="1:20" ht="45.75" customHeight="1">
      <c r="A111" s="137" t="s">
        <v>2494</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2424</v>
      </c>
      <c r="R111" s="154" t="b">
        <f t="shared" si="11"/>
        <v>0</v>
      </c>
      <c r="S111" s="155" t="b">
        <f t="shared" si="12"/>
        <v>0</v>
      </c>
      <c r="T111" s="156" t="b">
        <f t="shared" si="13"/>
        <v>0</v>
      </c>
    </row>
    <row r="112" spans="1:20" ht="45.75" customHeight="1">
      <c r="A112" s="137" t="s">
        <v>2495</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2424</v>
      </c>
      <c r="R112" s="154" t="b">
        <f t="shared" si="11"/>
        <v>0</v>
      </c>
      <c r="S112" s="155" t="b">
        <f t="shared" si="12"/>
        <v>0</v>
      </c>
      <c r="T112" s="156" t="b">
        <f t="shared" si="13"/>
        <v>0</v>
      </c>
    </row>
    <row r="113" spans="1:20" ht="45.75" customHeight="1">
      <c r="A113" s="137" t="s">
        <v>2496</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2424</v>
      </c>
      <c r="R113" s="154" t="b">
        <f t="shared" si="11"/>
        <v>0</v>
      </c>
      <c r="S113" s="155" t="b">
        <f t="shared" si="12"/>
        <v>0</v>
      </c>
      <c r="T113" s="156" t="b">
        <f t="shared" si="13"/>
        <v>0</v>
      </c>
    </row>
    <row r="114" spans="1:20" ht="45.75" customHeight="1">
      <c r="A114" s="137" t="s">
        <v>2497</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2424</v>
      </c>
      <c r="R114" s="154" t="b">
        <f t="shared" si="11"/>
        <v>0</v>
      </c>
      <c r="S114" s="155" t="b">
        <f t="shared" si="12"/>
        <v>0</v>
      </c>
      <c r="T114" s="156" t="b">
        <f t="shared" si="13"/>
        <v>0</v>
      </c>
    </row>
    <row r="115" spans="1:20" ht="45.75" customHeight="1">
      <c r="A115" s="137" t="s">
        <v>2498</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2424</v>
      </c>
      <c r="R115" s="154" t="b">
        <f t="shared" si="11"/>
        <v>0</v>
      </c>
      <c r="S115" s="155" t="b">
        <f t="shared" si="12"/>
        <v>0</v>
      </c>
      <c r="T115" s="156" t="b">
        <f t="shared" si="13"/>
        <v>0</v>
      </c>
    </row>
    <row r="116" spans="1:20"/>
    <row r="117" spans="1:20" ht="16.5">
      <c r="N117" s="159"/>
      <c r="O117" s="144">
        <f>SUM(O2:O116)</f>
        <v>0</v>
      </c>
    </row>
    <row r="118" spans="1:20">
      <c r="O118" s="137" t="s">
        <v>2272</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C11" sqref="C11"/>
    </sheetView>
  </sheetViews>
  <sheetFormatPr defaultColWidth="0" defaultRowHeight="15" zeroHeight="1"/>
  <cols>
    <col min="1" max="1" width="13.28515625" hidden="1" customWidth="1"/>
    <col min="2" max="2" width="8.7109375" customWidth="1"/>
    <col min="3" max="3" width="100.5703125" customWidth="1"/>
    <col min="4" max="4" width="14.5703125" style="5" customWidth="1"/>
    <col min="5" max="5" width="8.7109375" customWidth="1"/>
    <col min="6" max="16384" width="8.7109375" hidden="1"/>
  </cols>
  <sheetData>
    <row r="1" spans="1:4" s="5" customFormat="1" hidden="1">
      <c r="A1" s="137" t="s">
        <v>2499</v>
      </c>
      <c r="B1" s="137" t="s">
        <v>2243</v>
      </c>
      <c r="C1" s="137" t="s">
        <v>2287</v>
      </c>
      <c r="D1" s="33"/>
    </row>
    <row r="2" spans="1:4" ht="16.5">
      <c r="B2" s="1" t="s">
        <v>2239</v>
      </c>
    </row>
    <row r="3" spans="1:4"/>
    <row r="4" spans="1:4" ht="16.5">
      <c r="C4" s="1" t="s">
        <v>1527</v>
      </c>
    </row>
    <row r="5" spans="1:4" ht="99">
      <c r="C5" s="11" t="s">
        <v>2500</v>
      </c>
    </row>
    <row r="6" spans="1:4" ht="16.5">
      <c r="C6" s="2" t="s">
        <v>2501</v>
      </c>
    </row>
    <row r="7" spans="1:4"/>
    <row r="8" spans="1:4">
      <c r="C8" s="89" t="s">
        <v>2502</v>
      </c>
    </row>
    <row r="9" spans="1:4" ht="77.25">
      <c r="A9" s="137" t="s">
        <v>2246</v>
      </c>
      <c r="B9" t="s">
        <v>2503</v>
      </c>
      <c r="C9" s="58" t="s">
        <v>2805</v>
      </c>
    </row>
    <row r="10" spans="1:4">
      <c r="A10" s="137" t="s">
        <v>2247</v>
      </c>
    </row>
    <row r="11" spans="1:4" ht="26.25">
      <c r="A11" s="137" t="s">
        <v>2249</v>
      </c>
      <c r="B11" t="s">
        <v>2504</v>
      </c>
      <c r="C11" s="58" t="s">
        <v>2806</v>
      </c>
    </row>
    <row r="12" spans="1:4">
      <c r="A12" s="137" t="s">
        <v>2250</v>
      </c>
    </row>
    <row r="13" spans="1:4" ht="26.25">
      <c r="A13" s="137" t="s">
        <v>2251</v>
      </c>
      <c r="B13" t="s">
        <v>2505</v>
      </c>
      <c r="C13" s="58" t="s">
        <v>2807</v>
      </c>
    </row>
    <row r="14" spans="1:4">
      <c r="A14" s="137" t="s">
        <v>2252</v>
      </c>
    </row>
    <row r="15" spans="1:4" ht="15.75">
      <c r="A15" s="137" t="s">
        <v>2256</v>
      </c>
      <c r="B15" t="s">
        <v>2506</v>
      </c>
      <c r="C15" s="59"/>
    </row>
    <row r="16" spans="1:4" ht="16.5">
      <c r="A16" s="137" t="s">
        <v>2257</v>
      </c>
      <c r="C16" s="2"/>
    </row>
    <row r="17" spans="1:3">
      <c r="A17" s="137" t="s">
        <v>2298</v>
      </c>
      <c r="B17" t="s">
        <v>2507</v>
      </c>
      <c r="C17" s="58"/>
    </row>
    <row r="18" spans="1:3">
      <c r="A18" s="137" t="s">
        <v>2300</v>
      </c>
    </row>
    <row r="19" spans="1:3">
      <c r="A19" s="137" t="s">
        <v>2302</v>
      </c>
      <c r="B19" t="s">
        <v>2508</v>
      </c>
      <c r="C19" s="58"/>
    </row>
    <row r="20" spans="1:3">
      <c r="A20" s="137" t="s">
        <v>2304</v>
      </c>
    </row>
    <row r="21" spans="1:3">
      <c r="A21" s="137" t="s">
        <v>2306</v>
      </c>
      <c r="B21" t="s">
        <v>2509</v>
      </c>
      <c r="C21" s="58"/>
    </row>
    <row r="22" spans="1:3">
      <c r="A22" s="137" t="s">
        <v>2308</v>
      </c>
    </row>
    <row r="23" spans="1:3">
      <c r="A23" s="137" t="s">
        <v>2322</v>
      </c>
      <c r="B23" t="s">
        <v>2510</v>
      </c>
      <c r="C23" s="58"/>
    </row>
    <row r="24" spans="1:3">
      <c r="A24" s="137" t="s">
        <v>2511</v>
      </c>
    </row>
    <row r="25" spans="1:3">
      <c r="A25" s="137" t="s">
        <v>2324</v>
      </c>
      <c r="B25" t="s">
        <v>2512</v>
      </c>
      <c r="C25" s="58"/>
    </row>
    <row r="26" spans="1:3">
      <c r="A26" s="137" t="s">
        <v>2325</v>
      </c>
    </row>
    <row r="27" spans="1:3">
      <c r="A27" s="137" t="s">
        <v>2326</v>
      </c>
      <c r="B27" t="s">
        <v>2513</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8" sqref="C8"/>
    </sheetView>
  </sheetViews>
  <sheetFormatPr defaultColWidth="0" defaultRowHeight="16.5" zeroHeight="1"/>
  <cols>
    <col min="1" max="1" width="10.7109375" style="23" customWidth="1"/>
    <col min="2" max="2" width="42.5703125" style="23" customWidth="1"/>
    <col min="3" max="4" width="23.85546875" style="23" customWidth="1"/>
    <col min="5" max="7" width="29" style="23" customWidth="1"/>
    <col min="8" max="8" width="17.42578125" style="23" customWidth="1"/>
    <col min="9" max="9" width="5.42578125" style="23" customWidth="1"/>
    <col min="10" max="18" width="9.140625" style="23" customWidth="1"/>
    <col min="19" max="16384" width="9.140625" style="23" hidden="1"/>
  </cols>
  <sheetData>
    <row r="1" spans="1:8">
      <c r="A1" s="1" t="s">
        <v>2239</v>
      </c>
    </row>
    <row r="2" spans="1:8">
      <c r="A2" s="1"/>
    </row>
    <row r="3" spans="1:8">
      <c r="A3" s="1" t="s">
        <v>2255</v>
      </c>
    </row>
    <row r="4" spans="1:8">
      <c r="A4" s="1"/>
    </row>
    <row r="5" spans="1:8" hidden="1">
      <c r="A5" s="138" t="s">
        <v>2242</v>
      </c>
      <c r="B5" s="138" t="s">
        <v>2358</v>
      </c>
      <c r="C5" s="138" t="s">
        <v>2514</v>
      </c>
      <c r="D5" s="138" t="s">
        <v>2515</v>
      </c>
      <c r="E5" s="138" t="s">
        <v>2516</v>
      </c>
      <c r="F5" s="138" t="s">
        <v>2517</v>
      </c>
      <c r="G5" s="138" t="s">
        <v>2518</v>
      </c>
      <c r="H5" s="138" t="s">
        <v>2519</v>
      </c>
    </row>
    <row r="6" spans="1:8" ht="21">
      <c r="A6" s="44" t="s">
        <v>2520</v>
      </c>
    </row>
    <row r="7" spans="1:8" ht="49.5">
      <c r="A7" s="61">
        <v>7</v>
      </c>
      <c r="B7" s="62" t="s">
        <v>2521</v>
      </c>
      <c r="C7" s="62" t="s">
        <v>2522</v>
      </c>
      <c r="D7" s="62" t="s">
        <v>2523</v>
      </c>
      <c r="E7" s="62" t="s">
        <v>2524</v>
      </c>
      <c r="F7" s="62" t="s">
        <v>2525</v>
      </c>
      <c r="G7" s="62" t="s">
        <v>2526</v>
      </c>
      <c r="H7" s="62" t="s">
        <v>2527</v>
      </c>
    </row>
    <row r="8" spans="1:8" ht="33">
      <c r="A8" s="63" t="s">
        <v>2528</v>
      </c>
      <c r="B8" s="64" t="s">
        <v>2529</v>
      </c>
      <c r="C8" s="98"/>
      <c r="D8" s="98"/>
      <c r="E8" s="99"/>
      <c r="F8" s="99"/>
      <c r="G8" s="65">
        <f>+E8-F8</f>
        <v>0</v>
      </c>
      <c r="H8" s="66">
        <f>IFERROR(G8/IE_Expenses,0)</f>
        <v>0</v>
      </c>
    </row>
    <row r="9" spans="1:8">
      <c r="A9" s="63" t="s">
        <v>2530</v>
      </c>
      <c r="B9" s="64" t="s">
        <v>2531</v>
      </c>
      <c r="C9" s="98"/>
      <c r="D9" s="98"/>
      <c r="E9" s="99"/>
      <c r="F9" s="99"/>
      <c r="G9" s="65">
        <f t="shared" ref="G9:G10" si="0">+E9-F9</f>
        <v>0</v>
      </c>
      <c r="H9" s="66">
        <f>IFERROR(G9/IE_Expenses,0)</f>
        <v>0</v>
      </c>
    </row>
    <row r="10" spans="1:8" ht="33">
      <c r="A10" s="63" t="s">
        <v>2532</v>
      </c>
      <c r="B10" s="64" t="s">
        <v>2533</v>
      </c>
      <c r="C10" s="98"/>
      <c r="D10" s="98"/>
      <c r="E10" s="99"/>
      <c r="F10" s="99"/>
      <c r="G10" s="65">
        <f t="shared" si="0"/>
        <v>0</v>
      </c>
      <c r="H10" s="66">
        <f>IFERROR(G10/IE_Expenses,0)</f>
        <v>0</v>
      </c>
    </row>
    <row r="11" spans="1:8" ht="33.75" thickBot="1">
      <c r="A11" s="67" t="s">
        <v>2534</v>
      </c>
      <c r="B11" s="68" t="s">
        <v>2535</v>
      </c>
      <c r="C11" s="69">
        <f>SUM(C8:C10)</f>
        <v>0</v>
      </c>
      <c r="D11" s="69">
        <f>SUM(D8:D10)</f>
        <v>0</v>
      </c>
      <c r="E11" s="70">
        <f>SUM(E8:E10)</f>
        <v>0</v>
      </c>
      <c r="F11" s="70">
        <f t="shared" ref="F11" si="1">SUM(F8:F10)</f>
        <v>0</v>
      </c>
      <c r="G11" s="70">
        <f>SUM(G8:G10)</f>
        <v>0</v>
      </c>
      <c r="H11" s="71">
        <f>IFERROR(G11/IE_Expenses,0)</f>
        <v>0</v>
      </c>
    </row>
    <row r="12" spans="1:8" ht="49.5">
      <c r="A12" s="72"/>
      <c r="B12" s="73" t="s">
        <v>2536</v>
      </c>
      <c r="C12" s="73" t="s">
        <v>2522</v>
      </c>
      <c r="D12" s="73" t="s">
        <v>2523</v>
      </c>
      <c r="E12" s="73" t="s">
        <v>2524</v>
      </c>
      <c r="F12" s="73" t="s">
        <v>2525</v>
      </c>
      <c r="G12" s="73" t="s">
        <v>2526</v>
      </c>
      <c r="H12" s="73" t="s">
        <v>2527</v>
      </c>
    </row>
    <row r="13" spans="1:8" ht="49.5">
      <c r="A13" s="63" t="s">
        <v>2537</v>
      </c>
      <c r="B13" s="64" t="s">
        <v>2538</v>
      </c>
      <c r="C13" s="98"/>
      <c r="D13" s="98"/>
      <c r="E13" s="99"/>
      <c r="F13" s="99"/>
      <c r="G13" s="65">
        <f>+E13-F13</f>
        <v>0</v>
      </c>
      <c r="H13" s="66">
        <f t="shared" ref="H13:H19" si="2">IFERROR(G13/IE_Expenses,0)</f>
        <v>0</v>
      </c>
    </row>
    <row r="14" spans="1:8" ht="33">
      <c r="A14" s="63" t="s">
        <v>2539</v>
      </c>
      <c r="B14" s="64" t="s">
        <v>2540</v>
      </c>
      <c r="C14" s="98"/>
      <c r="D14" s="98"/>
      <c r="E14" s="99"/>
      <c r="F14" s="99"/>
      <c r="G14" s="65">
        <f t="shared" ref="G14:G17" si="3">+E14-F14</f>
        <v>0</v>
      </c>
      <c r="H14" s="66">
        <f t="shared" si="2"/>
        <v>0</v>
      </c>
    </row>
    <row r="15" spans="1:8" ht="33">
      <c r="A15" s="63" t="s">
        <v>2541</v>
      </c>
      <c r="B15" s="64" t="s">
        <v>2542</v>
      </c>
      <c r="C15" s="98"/>
      <c r="D15" s="98"/>
      <c r="E15" s="99"/>
      <c r="F15" s="99"/>
      <c r="G15" s="65">
        <f t="shared" si="3"/>
        <v>0</v>
      </c>
      <c r="H15" s="66">
        <f t="shared" si="2"/>
        <v>0</v>
      </c>
    </row>
    <row r="16" spans="1:8">
      <c r="A16" s="63" t="s">
        <v>2543</v>
      </c>
      <c r="B16" s="64" t="s">
        <v>2544</v>
      </c>
      <c r="C16" s="98"/>
      <c r="D16" s="98"/>
      <c r="E16" s="99"/>
      <c r="F16" s="99"/>
      <c r="G16" s="65">
        <f t="shared" si="3"/>
        <v>0</v>
      </c>
      <c r="H16" s="66">
        <f t="shared" si="2"/>
        <v>0</v>
      </c>
    </row>
    <row r="17" spans="1:8" ht="33">
      <c r="A17" s="63" t="s">
        <v>2545</v>
      </c>
      <c r="B17" s="64" t="s">
        <v>2546</v>
      </c>
      <c r="C17" s="98"/>
      <c r="D17" s="98"/>
      <c r="E17" s="99"/>
      <c r="F17" s="99"/>
      <c r="G17" s="65">
        <f t="shared" si="3"/>
        <v>0</v>
      </c>
      <c r="H17" s="66">
        <f t="shared" si="2"/>
        <v>0</v>
      </c>
    </row>
    <row r="18" spans="1:8" ht="17.25" thickBot="1">
      <c r="A18" s="67" t="s">
        <v>2547</v>
      </c>
      <c r="B18" s="68" t="s">
        <v>2548</v>
      </c>
      <c r="C18" s="69">
        <f>SUM(C13:C17)</f>
        <v>0</v>
      </c>
      <c r="D18" s="69">
        <f>SUM(D13:D17)</f>
        <v>0</v>
      </c>
      <c r="E18" s="70">
        <f>SUM(E13:E17)</f>
        <v>0</v>
      </c>
      <c r="F18" s="70">
        <f t="shared" ref="F18" si="4">SUM(F13:F17)</f>
        <v>0</v>
      </c>
      <c r="G18" s="70">
        <f>SUM(G13:G17)</f>
        <v>0</v>
      </c>
      <c r="H18" s="71">
        <f t="shared" si="2"/>
        <v>0</v>
      </c>
    </row>
    <row r="19" spans="1:8" ht="17.25" thickBot="1">
      <c r="A19" s="74" t="s">
        <v>2549</v>
      </c>
      <c r="B19" s="75" t="s">
        <v>2550</v>
      </c>
      <c r="C19" s="76">
        <f>SUM(C11,C18)</f>
        <v>0</v>
      </c>
      <c r="D19" s="76">
        <f>SUM(D11,D18)</f>
        <v>0</v>
      </c>
      <c r="E19" s="77">
        <f>SUM(E11,E18)</f>
        <v>0</v>
      </c>
      <c r="F19" s="77">
        <f t="shared" ref="F19" si="5">SUM(F11,F18)</f>
        <v>0</v>
      </c>
      <c r="G19" s="77">
        <f>SUM(G11,G18)</f>
        <v>0</v>
      </c>
      <c r="H19" s="78">
        <f t="shared" si="2"/>
        <v>0</v>
      </c>
    </row>
    <row r="20" spans="1:8" ht="17.25" thickTop="1">
      <c r="A20" s="47"/>
      <c r="B20" s="48"/>
      <c r="E20" s="49"/>
      <c r="F20" s="49"/>
      <c r="G20" s="49"/>
      <c r="H20" s="50"/>
    </row>
    <row r="21" spans="1:8" hidden="1">
      <c r="A21" s="138" t="s">
        <v>2242</v>
      </c>
      <c r="B21" s="138" t="s">
        <v>2402</v>
      </c>
      <c r="C21" s="138" t="s">
        <v>2404</v>
      </c>
      <c r="D21" s="138" t="s">
        <v>2405</v>
      </c>
      <c r="E21" s="138" t="s">
        <v>2406</v>
      </c>
      <c r="F21" s="138" t="s">
        <v>2407</v>
      </c>
      <c r="G21" s="138" t="s">
        <v>2408</v>
      </c>
      <c r="H21" s="138" t="s">
        <v>2409</v>
      </c>
    </row>
    <row r="22" spans="1:8" ht="21">
      <c r="A22" s="44" t="s">
        <v>2551</v>
      </c>
    </row>
    <row r="23" spans="1:8" ht="49.5">
      <c r="A23" s="79" t="s">
        <v>2552</v>
      </c>
      <c r="B23" s="62" t="s">
        <v>2553</v>
      </c>
      <c r="C23" s="62" t="s">
        <v>2522</v>
      </c>
      <c r="D23" s="62" t="s">
        <v>2523</v>
      </c>
      <c r="E23" s="62" t="s">
        <v>2524</v>
      </c>
      <c r="F23" s="62" t="s">
        <v>2525</v>
      </c>
      <c r="G23" s="62" t="s">
        <v>2526</v>
      </c>
      <c r="H23" s="62" t="s">
        <v>2527</v>
      </c>
    </row>
    <row r="24" spans="1:8">
      <c r="A24" s="61">
        <v>1</v>
      </c>
      <c r="B24" s="64" t="s">
        <v>2554</v>
      </c>
      <c r="C24" s="98"/>
      <c r="D24" s="98"/>
      <c r="E24" s="99"/>
      <c r="F24" s="99"/>
      <c r="G24" s="65">
        <f>+E24-F24</f>
        <v>0</v>
      </c>
      <c r="H24" s="66">
        <f t="shared" ref="H24:H33" si="6">IFERROR(G24/IE_Expenses,0)</f>
        <v>0</v>
      </c>
    </row>
    <row r="25" spans="1:8">
      <c r="A25" s="61">
        <v>2</v>
      </c>
      <c r="B25" s="64" t="s">
        <v>2555</v>
      </c>
      <c r="C25" s="98"/>
      <c r="D25" s="98"/>
      <c r="E25" s="99"/>
      <c r="F25" s="99"/>
      <c r="G25" s="65">
        <f t="shared" ref="G25:G32" si="7">+E25-F25</f>
        <v>0</v>
      </c>
      <c r="H25" s="66">
        <f t="shared" si="6"/>
        <v>0</v>
      </c>
    </row>
    <row r="26" spans="1:8">
      <c r="A26" s="61">
        <v>3</v>
      </c>
      <c r="B26" s="64" t="s">
        <v>2556</v>
      </c>
      <c r="C26" s="98"/>
      <c r="D26" s="98"/>
      <c r="E26" s="99"/>
      <c r="F26" s="99"/>
      <c r="G26" s="65">
        <f t="shared" si="7"/>
        <v>0</v>
      </c>
      <c r="H26" s="66">
        <f t="shared" si="6"/>
        <v>0</v>
      </c>
    </row>
    <row r="27" spans="1:8">
      <c r="A27" s="61">
        <v>4</v>
      </c>
      <c r="B27" s="64" t="s">
        <v>2557</v>
      </c>
      <c r="C27" s="98"/>
      <c r="D27" s="98"/>
      <c r="E27" s="99"/>
      <c r="F27" s="99"/>
      <c r="G27" s="65">
        <f t="shared" si="7"/>
        <v>0</v>
      </c>
      <c r="H27" s="66">
        <f t="shared" si="6"/>
        <v>0</v>
      </c>
    </row>
    <row r="28" spans="1:8" ht="33">
      <c r="A28" s="61">
        <v>5</v>
      </c>
      <c r="B28" s="64" t="s">
        <v>2558</v>
      </c>
      <c r="C28" s="98"/>
      <c r="D28" s="98"/>
      <c r="E28" s="99"/>
      <c r="F28" s="99"/>
      <c r="G28" s="65">
        <f t="shared" si="7"/>
        <v>0</v>
      </c>
      <c r="H28" s="66">
        <f t="shared" si="6"/>
        <v>0</v>
      </c>
    </row>
    <row r="29" spans="1:8">
      <c r="A29" s="61">
        <v>6</v>
      </c>
      <c r="B29" s="64" t="s">
        <v>2559</v>
      </c>
      <c r="C29" s="98"/>
      <c r="D29" s="98"/>
      <c r="E29" s="99"/>
      <c r="F29" s="99"/>
      <c r="G29" s="65">
        <f t="shared" si="7"/>
        <v>0</v>
      </c>
      <c r="H29" s="66">
        <f t="shared" si="6"/>
        <v>0</v>
      </c>
    </row>
    <row r="30" spans="1:8">
      <c r="A30" s="61">
        <v>7</v>
      </c>
      <c r="B30" s="64" t="s">
        <v>2560</v>
      </c>
      <c r="C30" s="98"/>
      <c r="D30" s="98"/>
      <c r="E30" s="99"/>
      <c r="F30" s="99"/>
      <c r="G30" s="65">
        <f t="shared" si="7"/>
        <v>0</v>
      </c>
      <c r="H30" s="66">
        <f t="shared" si="6"/>
        <v>0</v>
      </c>
    </row>
    <row r="31" spans="1:8">
      <c r="A31" s="61">
        <v>8</v>
      </c>
      <c r="B31" s="64" t="s">
        <v>2561</v>
      </c>
      <c r="C31" s="98"/>
      <c r="D31" s="98"/>
      <c r="E31" s="99"/>
      <c r="F31" s="99"/>
      <c r="G31" s="65">
        <f t="shared" si="7"/>
        <v>0</v>
      </c>
      <c r="H31" s="66">
        <f t="shared" si="6"/>
        <v>0</v>
      </c>
    </row>
    <row r="32" spans="1:8">
      <c r="A32" s="61">
        <v>9</v>
      </c>
      <c r="B32" s="64" t="s">
        <v>2562</v>
      </c>
      <c r="C32" s="98"/>
      <c r="D32" s="98"/>
      <c r="E32" s="99"/>
      <c r="F32" s="99"/>
      <c r="G32" s="65">
        <f t="shared" si="7"/>
        <v>0</v>
      </c>
      <c r="H32" s="66">
        <f t="shared" si="6"/>
        <v>0</v>
      </c>
    </row>
    <row r="33" spans="1:8" ht="17.25" thickBot="1">
      <c r="A33" s="80">
        <v>10</v>
      </c>
      <c r="B33" s="81" t="s">
        <v>2563</v>
      </c>
      <c r="C33" s="82">
        <f>SUM(C24:C32)</f>
        <v>0</v>
      </c>
      <c r="D33" s="82">
        <f>SUM(D24:D32)</f>
        <v>0</v>
      </c>
      <c r="E33" s="83">
        <f>SUM(E24:E32)</f>
        <v>0</v>
      </c>
      <c r="F33" s="83">
        <f t="shared" ref="F33:G33" si="8">SUM(F24:F32)</f>
        <v>0</v>
      </c>
      <c r="G33" s="83">
        <f t="shared" si="8"/>
        <v>0</v>
      </c>
      <c r="H33" s="84">
        <f t="shared" si="6"/>
        <v>0</v>
      </c>
    </row>
    <row r="34" spans="1:8" ht="17.25" thickTop="1">
      <c r="B34" s="48"/>
      <c r="E34" s="49"/>
      <c r="F34" s="49"/>
      <c r="G34" s="49"/>
      <c r="H34" s="50"/>
    </row>
    <row r="35" spans="1:8" hidden="1">
      <c r="A35" s="138" t="s">
        <v>2242</v>
      </c>
      <c r="B35" s="138" t="s">
        <v>2380</v>
      </c>
      <c r="C35" s="138" t="s">
        <v>2381</v>
      </c>
      <c r="D35" s="138" t="s">
        <v>2382</v>
      </c>
      <c r="E35" s="138" t="s">
        <v>2383</v>
      </c>
    </row>
    <row r="36" spans="1:8" ht="21">
      <c r="A36" s="44" t="s">
        <v>2564</v>
      </c>
    </row>
    <row r="37" spans="1:8">
      <c r="A37" s="79" t="s">
        <v>2552</v>
      </c>
      <c r="B37" s="85" t="s">
        <v>2565</v>
      </c>
      <c r="C37" s="86" t="s">
        <v>2360</v>
      </c>
      <c r="D37" s="86" t="s">
        <v>2566</v>
      </c>
      <c r="E37" s="86" t="s">
        <v>2400</v>
      </c>
    </row>
    <row r="38" spans="1:8" ht="66">
      <c r="A38" s="61">
        <v>1</v>
      </c>
      <c r="B38" s="64" t="s">
        <v>2567</v>
      </c>
      <c r="C38" s="146" t="s">
        <v>2568</v>
      </c>
      <c r="D38" s="100"/>
      <c r="E38" s="100"/>
    </row>
    <row r="39" spans="1:8" ht="33">
      <c r="A39" s="61">
        <v>2</v>
      </c>
      <c r="B39" s="64" t="s">
        <v>2569</v>
      </c>
      <c r="C39" s="99"/>
      <c r="D39" s="146" t="s">
        <v>2568</v>
      </c>
      <c r="E39" s="146" t="s">
        <v>2568</v>
      </c>
    </row>
    <row r="40" spans="1:8" ht="66">
      <c r="A40" s="61">
        <v>3</v>
      </c>
      <c r="B40" s="64" t="s">
        <v>2570</v>
      </c>
      <c r="C40" s="99"/>
      <c r="D40" s="146" t="s">
        <v>2568</v>
      </c>
      <c r="E40" s="146" t="s">
        <v>2568</v>
      </c>
    </row>
    <row r="41" spans="1:8">
      <c r="A41" s="79" t="s">
        <v>2552</v>
      </c>
      <c r="B41" s="85" t="s">
        <v>2571</v>
      </c>
      <c r="C41" s="86" t="s">
        <v>2360</v>
      </c>
      <c r="D41" s="86" t="s">
        <v>2566</v>
      </c>
      <c r="E41" s="86" t="s">
        <v>2400</v>
      </c>
    </row>
    <row r="42" spans="1:8" ht="33">
      <c r="A42" s="61">
        <v>5</v>
      </c>
      <c r="B42" s="64" t="s">
        <v>2572</v>
      </c>
      <c r="C42" s="99"/>
      <c r="D42" s="146" t="s">
        <v>2568</v>
      </c>
      <c r="E42" s="146" t="s">
        <v>2568</v>
      </c>
    </row>
    <row r="43" spans="1:8" ht="33">
      <c r="A43" s="61">
        <v>6</v>
      </c>
      <c r="B43" s="64" t="s">
        <v>2573</v>
      </c>
      <c r="C43" s="99"/>
      <c r="D43" s="146" t="s">
        <v>2568</v>
      </c>
      <c r="E43" s="146" t="s">
        <v>2568</v>
      </c>
    </row>
    <row r="44" spans="1:8" ht="33">
      <c r="A44" s="61">
        <v>7</v>
      </c>
      <c r="B44" s="64" t="s">
        <v>2574</v>
      </c>
      <c r="C44" s="65">
        <f>ABS(C42)-ABS(C43)</f>
        <v>0</v>
      </c>
      <c r="D44" s="146" t="s">
        <v>2568</v>
      </c>
      <c r="E44" s="146" t="s">
        <v>2568</v>
      </c>
    </row>
    <row r="45" spans="1:8" ht="49.5">
      <c r="A45" s="61">
        <v>8</v>
      </c>
      <c r="B45" s="64" t="s">
        <v>2575</v>
      </c>
      <c r="C45" s="87" t="s">
        <v>2576</v>
      </c>
      <c r="D45" s="87" t="s">
        <v>2577</v>
      </c>
      <c r="E45" s="87" t="s">
        <v>2562</v>
      </c>
    </row>
    <row r="46" spans="1:8">
      <c r="A46" s="61">
        <v>8</v>
      </c>
      <c r="B46" s="64" t="s">
        <v>2578</v>
      </c>
      <c r="C46" s="100"/>
      <c r="D46" s="100"/>
      <c r="E46" s="100"/>
    </row>
    <row r="47" spans="1:8">
      <c r="A47" s="79" t="s">
        <v>2552</v>
      </c>
      <c r="B47" s="85" t="s">
        <v>2579</v>
      </c>
      <c r="C47" s="86" t="s">
        <v>2360</v>
      </c>
      <c r="D47" s="86" t="s">
        <v>2566</v>
      </c>
      <c r="E47" s="86" t="s">
        <v>2400</v>
      </c>
    </row>
    <row r="48" spans="1:8" ht="33">
      <c r="A48" s="63" t="s">
        <v>2580</v>
      </c>
      <c r="B48" s="64" t="s">
        <v>2581</v>
      </c>
      <c r="C48" s="146" t="s">
        <v>2568</v>
      </c>
      <c r="D48" s="100"/>
      <c r="E48" s="100"/>
    </row>
    <row r="49" spans="1:5" ht="99">
      <c r="A49" s="63" t="s">
        <v>2582</v>
      </c>
      <c r="B49" s="64" t="s">
        <v>2583</v>
      </c>
      <c r="C49" s="146" t="s">
        <v>2568</v>
      </c>
      <c r="D49" s="100"/>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D7" sqref="D7"/>
    </sheetView>
  </sheetViews>
  <sheetFormatPr defaultColWidth="0" defaultRowHeight="15" zeroHeight="1"/>
  <cols>
    <col min="1" max="1" width="8.85546875" hidden="1" customWidth="1"/>
    <col min="2" max="2" width="17.5703125" customWidth="1"/>
    <col min="3" max="3" width="100.5703125" customWidth="1"/>
    <col min="4" max="4" width="21.5703125" bestFit="1" customWidth="1"/>
    <col min="5" max="5" width="7.140625" customWidth="1"/>
    <col min="6" max="6" width="19.42578125" style="5" hidden="1" customWidth="1"/>
    <col min="7" max="16384" width="8.7109375" hidden="1"/>
  </cols>
  <sheetData>
    <row r="1" spans="1:6" ht="16.5">
      <c r="A1" s="137" t="s">
        <v>2240</v>
      </c>
      <c r="B1" s="1" t="s">
        <v>2239</v>
      </c>
      <c r="F1" s="137" t="s">
        <v>2259</v>
      </c>
    </row>
    <row r="2" spans="1:6"/>
    <row r="3" spans="1:6" ht="16.5">
      <c r="B3" s="1" t="s">
        <v>1552</v>
      </c>
      <c r="F3" s="29"/>
    </row>
    <row r="4" spans="1:6" ht="32.450000000000003" customHeight="1">
      <c r="C4" s="90" t="s">
        <v>2584</v>
      </c>
    </row>
    <row r="5" spans="1:6" ht="16.5">
      <c r="B5" s="90"/>
      <c r="C5" s="90"/>
    </row>
    <row r="6" spans="1:6" ht="32.450000000000003" customHeight="1">
      <c r="C6" s="90" t="s">
        <v>2585</v>
      </c>
    </row>
    <row r="7" spans="1:6" ht="32.450000000000003" customHeight="1">
      <c r="B7" s="90"/>
      <c r="C7" s="90"/>
    </row>
    <row r="8" spans="1:6" hidden="1">
      <c r="A8" s="137" t="s">
        <v>2242</v>
      </c>
      <c r="C8" s="147" t="s">
        <v>2243</v>
      </c>
    </row>
    <row r="9" spans="1:6" ht="16.5">
      <c r="A9" s="137" t="s">
        <v>2246</v>
      </c>
      <c r="B9" s="8" t="s">
        <v>2261</v>
      </c>
      <c r="C9" s="88" t="s">
        <v>2810</v>
      </c>
      <c r="D9" s="137" t="str">
        <f>IF(F9=1,"Information Required.","")</f>
        <v/>
      </c>
      <c r="E9" s="5"/>
      <c r="F9" s="137">
        <f>IF(C9="",1,0)</f>
        <v>0</v>
      </c>
    </row>
    <row r="10" spans="1:6" ht="16.5">
      <c r="A10" s="137" t="s">
        <v>2247</v>
      </c>
      <c r="B10" s="2" t="s">
        <v>2586</v>
      </c>
      <c r="C10" s="88" t="s">
        <v>2811</v>
      </c>
      <c r="D10" s="137" t="str">
        <f t="shared" ref="D10:D13" si="0">IF(F10=1,"Information Required.","")</f>
        <v/>
      </c>
      <c r="E10" s="5"/>
      <c r="F10" s="137">
        <f t="shared" ref="F10:F13" si="1">IF(C10="",1,0)</f>
        <v>0</v>
      </c>
    </row>
    <row r="11" spans="1:6" ht="16.5">
      <c r="A11" s="137" t="s">
        <v>2249</v>
      </c>
      <c r="B11" s="2" t="s">
        <v>2587</v>
      </c>
      <c r="C11" s="88" t="s">
        <v>2812</v>
      </c>
      <c r="D11" s="137" t="str">
        <f t="shared" si="0"/>
        <v/>
      </c>
      <c r="E11" s="5"/>
      <c r="F11" s="137">
        <f t="shared" si="1"/>
        <v>0</v>
      </c>
    </row>
    <row r="12" spans="1:6" ht="16.5">
      <c r="A12" s="137" t="s">
        <v>2250</v>
      </c>
      <c r="B12" s="2" t="s">
        <v>2588</v>
      </c>
      <c r="C12" s="88" t="s">
        <v>2813</v>
      </c>
      <c r="D12" s="137" t="str">
        <f t="shared" si="0"/>
        <v/>
      </c>
      <c r="E12" s="5"/>
      <c r="F12" s="137">
        <f t="shared" si="1"/>
        <v>0</v>
      </c>
    </row>
    <row r="13" spans="1:6" ht="16.5">
      <c r="A13" s="137" t="s">
        <v>2251</v>
      </c>
      <c r="B13" s="2" t="s">
        <v>2589</v>
      </c>
      <c r="C13" s="88" t="s">
        <v>2814</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workbookViewId="0"/>
  </sheetViews>
  <sheetFormatPr defaultColWidth="0" defaultRowHeight="15" zeroHeight="1"/>
  <cols>
    <col min="1" max="1" width="131" style="113" customWidth="1"/>
    <col min="2" max="2" width="8.7109375" style="113" customWidth="1"/>
    <col min="3" max="26" width="8.7109375" style="113" hidden="1" customWidth="1"/>
    <col min="27" max="16384" width="14.42578125" style="113" hidden="1"/>
  </cols>
  <sheetData>
    <row r="1" spans="1:1" ht="16.5">
      <c r="A1" s="112" t="s">
        <v>2239</v>
      </c>
    </row>
    <row r="2" spans="1:1"/>
    <row r="3" spans="1:1" ht="16.5">
      <c r="A3" s="112"/>
    </row>
    <row r="4" spans="1:1">
      <c r="A4" s="114" t="s">
        <v>2268</v>
      </c>
    </row>
    <row r="5" spans="1:1">
      <c r="A5" s="114"/>
    </row>
    <row r="6" spans="1:1">
      <c r="A6" s="115" t="s">
        <v>2590</v>
      </c>
    </row>
    <row r="7" spans="1:1">
      <c r="A7" s="116"/>
    </row>
    <row r="8" spans="1:1" ht="44.25">
      <c r="A8" s="117" t="s">
        <v>2591</v>
      </c>
    </row>
    <row r="9" spans="1:1">
      <c r="A9" s="118"/>
    </row>
    <row r="10" spans="1:1" ht="72.75">
      <c r="A10" s="117" t="s">
        <v>2592</v>
      </c>
    </row>
    <row r="11" spans="1:1">
      <c r="A11" s="118"/>
    </row>
    <row r="12" spans="1:1" ht="30">
      <c r="A12" s="117" t="s">
        <v>2593</v>
      </c>
    </row>
    <row r="13" spans="1:1">
      <c r="A13" s="118"/>
    </row>
    <row r="14" spans="1:1" ht="30">
      <c r="A14" s="117" t="s">
        <v>2594</v>
      </c>
    </row>
    <row r="15" spans="1:1">
      <c r="A15" s="118"/>
    </row>
    <row r="16" spans="1:1" ht="30">
      <c r="A16" s="117" t="s">
        <v>2595</v>
      </c>
    </row>
    <row r="17" spans="1:1">
      <c r="A17" s="118"/>
    </row>
    <row r="18" spans="1:1" ht="30">
      <c r="A18" s="117" t="s">
        <v>2596</v>
      </c>
    </row>
    <row r="19" spans="1:1">
      <c r="A19" s="118"/>
    </row>
    <row r="20" spans="1:1">
      <c r="A20" s="117" t="s">
        <v>2597</v>
      </c>
    </row>
    <row r="21" spans="1:1">
      <c r="A21" s="118"/>
    </row>
    <row r="22" spans="1:1">
      <c r="A22" s="117" t="s">
        <v>2598</v>
      </c>
    </row>
    <row r="23" spans="1:1">
      <c r="A23" s="118"/>
    </row>
    <row r="24" spans="1:1" ht="207.95" customHeight="1">
      <c r="A24" s="117" t="s">
        <v>2599</v>
      </c>
    </row>
    <row r="25" spans="1:1">
      <c r="A25" s="118"/>
    </row>
    <row r="26" spans="1:1">
      <c r="A26" s="117" t="s">
        <v>2600</v>
      </c>
    </row>
    <row r="27" spans="1:1">
      <c r="A27" s="118"/>
    </row>
    <row r="28" spans="1:1" ht="30">
      <c r="A28" s="117" t="s">
        <v>2601</v>
      </c>
    </row>
    <row r="29" spans="1:1">
      <c r="A29" s="118"/>
    </row>
    <row r="30" spans="1:1">
      <c r="A30" s="117" t="s">
        <v>2602</v>
      </c>
    </row>
    <row r="31" spans="1:1">
      <c r="A31" s="118"/>
    </row>
    <row r="32" spans="1:1" ht="129.75">
      <c r="A32" s="117" t="s">
        <v>2603</v>
      </c>
    </row>
    <row r="33" spans="1:1">
      <c r="A33" s="118"/>
    </row>
    <row r="34" spans="1:1" ht="58.5">
      <c r="A34" s="117" t="s">
        <v>2604</v>
      </c>
    </row>
    <row r="35" spans="1:1">
      <c r="A35" s="118"/>
    </row>
    <row r="36" spans="1:1" ht="144">
      <c r="A36" s="117" t="s">
        <v>2605</v>
      </c>
    </row>
    <row r="37" spans="1:1">
      <c r="A37" s="118"/>
    </row>
    <row r="38" spans="1:1" ht="273.60000000000002" customHeight="1">
      <c r="A38" s="119" t="s">
        <v>2606</v>
      </c>
    </row>
    <row r="39" spans="1:1">
      <c r="A39" s="119"/>
    </row>
    <row r="40" spans="1:1" ht="105.95" customHeight="1">
      <c r="A40" s="117" t="s">
        <v>2607</v>
      </c>
    </row>
    <row r="41" spans="1:1">
      <c r="A41" s="118"/>
    </row>
    <row r="42" spans="1:1" ht="30">
      <c r="A42" s="117" t="s">
        <v>2608</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6.5" zeroHeight="1"/>
  <cols>
    <col min="1" max="1" width="35.42578125" style="23" customWidth="1"/>
    <col min="2" max="2" width="82.85546875" style="21" customWidth="1"/>
    <col min="3" max="3" width="42.85546875" style="22" customWidth="1"/>
    <col min="4" max="4" width="35.28515625" style="23" customWidth="1"/>
    <col min="5" max="16384" width="8.85546875" style="23" hidden="1"/>
  </cols>
  <sheetData>
    <row r="1" spans="1:3">
      <c r="A1" s="1" t="s">
        <v>2239</v>
      </c>
    </row>
    <row r="2" spans="1:3"/>
    <row r="3" spans="1:3" ht="66">
      <c r="A3" s="124" t="s">
        <v>2609</v>
      </c>
      <c r="B3" s="124" t="s">
        <v>2610</v>
      </c>
      <c r="C3" s="125" t="s">
        <v>2611</v>
      </c>
    </row>
    <row r="4" spans="1:3" ht="150.94999999999999" customHeight="1">
      <c r="A4" s="126" t="s">
        <v>2612</v>
      </c>
      <c r="B4" s="127" t="s">
        <v>2613</v>
      </c>
      <c r="C4" s="128" t="s">
        <v>2391</v>
      </c>
    </row>
    <row r="5" spans="1:3" ht="65.099999999999994" customHeight="1">
      <c r="A5" s="129" t="s">
        <v>2531</v>
      </c>
      <c r="B5" s="129" t="s">
        <v>2614</v>
      </c>
      <c r="C5" s="129" t="s">
        <v>2391</v>
      </c>
    </row>
    <row r="6" spans="1:3" s="21" customFormat="1" ht="177.6" customHeight="1">
      <c r="A6" s="126" t="s">
        <v>2615</v>
      </c>
      <c r="B6" s="127" t="s">
        <v>2616</v>
      </c>
      <c r="C6" s="126" t="s">
        <v>2394</v>
      </c>
    </row>
    <row r="7" spans="1:3" ht="155.1" customHeight="1">
      <c r="A7" s="129" t="s">
        <v>2617</v>
      </c>
      <c r="B7" s="130" t="s">
        <v>2618</v>
      </c>
      <c r="C7" s="129" t="s">
        <v>2395</v>
      </c>
    </row>
    <row r="8" spans="1:3" ht="409.5">
      <c r="A8" s="126" t="s">
        <v>2619</v>
      </c>
      <c r="B8" s="131" t="s">
        <v>2620</v>
      </c>
      <c r="C8" s="126" t="s">
        <v>2391</v>
      </c>
    </row>
    <row r="9" spans="1:3" ht="181.5">
      <c r="A9" s="132" t="s">
        <v>2621</v>
      </c>
      <c r="B9" s="130" t="s">
        <v>2622</v>
      </c>
      <c r="C9" s="129" t="s">
        <v>2395</v>
      </c>
    </row>
    <row r="10" spans="1:3" ht="264">
      <c r="A10" s="126" t="s">
        <v>2623</v>
      </c>
      <c r="B10" s="126" t="s">
        <v>2624</v>
      </c>
      <c r="C10" s="133" t="s">
        <v>2396</v>
      </c>
    </row>
    <row r="11" spans="1:3" ht="66">
      <c r="A11" s="134" t="s">
        <v>2625</v>
      </c>
      <c r="B11" s="134" t="s">
        <v>2610</v>
      </c>
      <c r="C11" s="135" t="s">
        <v>2611</v>
      </c>
    </row>
    <row r="12" spans="1:3" ht="99">
      <c r="A12" s="132" t="s">
        <v>2626</v>
      </c>
      <c r="B12" s="130" t="s">
        <v>2627</v>
      </c>
      <c r="C12" s="129" t="s">
        <v>2416</v>
      </c>
    </row>
    <row r="13" spans="1:3" ht="42.6" customHeight="1">
      <c r="A13" s="136" t="s">
        <v>2555</v>
      </c>
      <c r="B13" s="136" t="s">
        <v>2628</v>
      </c>
      <c r="C13" s="136" t="s">
        <v>2416</v>
      </c>
    </row>
    <row r="14" spans="1:3" ht="82.5">
      <c r="A14" s="132" t="s">
        <v>2629</v>
      </c>
      <c r="B14" s="130" t="s">
        <v>2630</v>
      </c>
      <c r="C14" s="129" t="s">
        <v>2631</v>
      </c>
    </row>
    <row r="15" spans="1:3" ht="280.5">
      <c r="A15" s="136" t="s">
        <v>2557</v>
      </c>
      <c r="B15" s="136" t="s">
        <v>2632</v>
      </c>
      <c r="C15" s="136" t="s">
        <v>2416</v>
      </c>
    </row>
    <row r="16" spans="1:3" ht="39.6" customHeight="1">
      <c r="A16" s="129" t="s">
        <v>2558</v>
      </c>
      <c r="B16" s="130" t="s">
        <v>2633</v>
      </c>
      <c r="C16" s="129" t="s">
        <v>2631</v>
      </c>
    </row>
    <row r="17" spans="1:3" s="21" customFormat="1" ht="44.1" customHeight="1">
      <c r="A17" s="136" t="s">
        <v>2559</v>
      </c>
      <c r="B17" s="136" t="s">
        <v>2634</v>
      </c>
      <c r="C17" s="136" t="s">
        <v>2631</v>
      </c>
    </row>
    <row r="18" spans="1:3" ht="38.1" customHeight="1">
      <c r="A18" s="129" t="s">
        <v>2635</v>
      </c>
      <c r="B18" s="130" t="s">
        <v>2636</v>
      </c>
      <c r="C18" s="129" t="s">
        <v>2631</v>
      </c>
    </row>
    <row r="19" spans="1:3" ht="87.6" customHeight="1">
      <c r="A19" s="136" t="s">
        <v>2561</v>
      </c>
      <c r="B19" s="136" t="s">
        <v>2637</v>
      </c>
      <c r="C19" s="136" t="s">
        <v>2395</v>
      </c>
    </row>
    <row r="20" spans="1:3" ht="72.95" customHeight="1">
      <c r="A20" s="132" t="s">
        <v>2562</v>
      </c>
      <c r="B20" s="130" t="s">
        <v>2638</v>
      </c>
      <c r="C20" s="129" t="s">
        <v>2639</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5"/>
  <cols>
    <col min="1" max="1" width="70.7109375" bestFit="1" customWidth="1"/>
  </cols>
  <sheetData>
    <row r="1" spans="1:1" ht="17.25" thickBot="1">
      <c r="A1" s="16" t="s">
        <v>2415</v>
      </c>
    </row>
    <row r="2" spans="1:1" ht="15.75" thickTop="1">
      <c r="A2" s="92" t="s">
        <v>2640</v>
      </c>
    </row>
    <row r="3" spans="1:1">
      <c r="A3" s="92" t="s">
        <v>2531</v>
      </c>
    </row>
    <row r="4" spans="1:1">
      <c r="A4" s="92" t="s">
        <v>2641</v>
      </c>
    </row>
    <row r="5" spans="1:1">
      <c r="A5" s="92" t="s">
        <v>2642</v>
      </c>
    </row>
    <row r="6" spans="1:1">
      <c r="A6" s="92" t="s">
        <v>2643</v>
      </c>
    </row>
    <row r="7" spans="1:1">
      <c r="A7" s="92" t="s">
        <v>2644</v>
      </c>
    </row>
    <row r="8" spans="1:1">
      <c r="A8" s="92" t="s">
        <v>2645</v>
      </c>
    </row>
    <row r="9" spans="1:1">
      <c r="A9" s="92" t="s">
        <v>2646</v>
      </c>
    </row>
    <row r="10" spans="1:1">
      <c r="A10" s="92" t="s">
        <v>2554</v>
      </c>
    </row>
    <row r="11" spans="1:1">
      <c r="A11" s="92" t="s">
        <v>2555</v>
      </c>
    </row>
    <row r="12" spans="1:1">
      <c r="A12" s="92" t="s">
        <v>2556</v>
      </c>
    </row>
    <row r="13" spans="1:1">
      <c r="A13" s="92" t="s">
        <v>2557</v>
      </c>
    </row>
    <row r="14" spans="1:1">
      <c r="A14" s="92" t="s">
        <v>2558</v>
      </c>
    </row>
    <row r="15" spans="1:1">
      <c r="A15" s="92" t="s">
        <v>2559</v>
      </c>
    </row>
    <row r="16" spans="1:1">
      <c r="A16" s="92" t="s">
        <v>2560</v>
      </c>
    </row>
    <row r="17" spans="1:1">
      <c r="A17" s="92" t="s">
        <v>2561</v>
      </c>
    </row>
    <row r="18" spans="1:1">
      <c r="A18" s="92" t="s">
        <v>2562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5"/>
  <cols>
    <col min="1" max="1" width="21" bestFit="1" customWidth="1"/>
    <col min="2" max="2" width="54.42578125" bestFit="1" customWidth="1"/>
    <col min="3" max="3" width="13.42578125" bestFit="1" customWidth="1"/>
    <col min="4" max="4" width="9.42578125" bestFit="1" customWidth="1"/>
    <col min="5" max="5" width="33.42578125" bestFit="1" customWidth="1"/>
    <col min="6" max="8" width="11.42578125" bestFit="1" customWidth="1"/>
    <col min="9" max="9" width="10.85546875" bestFit="1" customWidth="1"/>
    <col min="10" max="10" width="14" bestFit="1" customWidth="1"/>
    <col min="11" max="11" width="12.140625" bestFit="1" customWidth="1"/>
    <col min="12" max="12" width="14.5703125" bestFit="1" customWidth="1"/>
    <col min="13" max="13" width="12.140625" style="19" bestFit="1" customWidth="1"/>
    <col min="14" max="14" width="15.42578125" style="19" bestFit="1" customWidth="1"/>
    <col min="15" max="15" width="100.5703125" style="20" customWidth="1"/>
  </cols>
  <sheetData>
    <row r="3" spans="1:15">
      <c r="A3" t="s">
        <v>2647</v>
      </c>
      <c r="C3" t="s">
        <v>2648</v>
      </c>
      <c r="E3" t="s">
        <v>2649</v>
      </c>
      <c r="F3" t="s">
        <v>2650</v>
      </c>
      <c r="G3" t="s">
        <v>2650</v>
      </c>
      <c r="H3" t="s">
        <v>2650</v>
      </c>
      <c r="J3" t="s">
        <v>2650</v>
      </c>
      <c r="K3" t="s">
        <v>2651</v>
      </c>
      <c r="L3" t="s">
        <v>2652</v>
      </c>
      <c r="M3" s="19" t="s">
        <v>2653</v>
      </c>
      <c r="N3" s="19" t="s">
        <v>2654</v>
      </c>
      <c r="O3" s="20" t="s">
        <v>2655</v>
      </c>
    </row>
    <row r="4" spans="1:15">
      <c r="A4" t="s">
        <v>2656</v>
      </c>
      <c r="B4" t="s">
        <v>2657</v>
      </c>
      <c r="C4" t="s">
        <v>2658</v>
      </c>
      <c r="D4" t="s">
        <v>2659</v>
      </c>
      <c r="E4" t="s">
        <v>2660</v>
      </c>
      <c r="F4" t="s">
        <v>2661</v>
      </c>
      <c r="G4" t="s">
        <v>2662</v>
      </c>
      <c r="H4" t="s">
        <v>2663</v>
      </c>
      <c r="I4" t="s">
        <v>2664</v>
      </c>
      <c r="J4" t="s">
        <v>2665</v>
      </c>
      <c r="K4" t="s">
        <v>2666</v>
      </c>
      <c r="L4" t="s">
        <v>2667</v>
      </c>
      <c r="M4" s="19" t="s">
        <v>2668</v>
      </c>
      <c r="N4" s="19" t="s">
        <v>2669</v>
      </c>
      <c r="O4" s="20" t="s">
        <v>2670</v>
      </c>
    </row>
    <row r="5" spans="1:15">
      <c r="A5" t="s">
        <v>2671</v>
      </c>
      <c r="B5" t="s">
        <v>2672</v>
      </c>
      <c r="C5" t="b">
        <v>0</v>
      </c>
      <c r="F5" t="b">
        <v>1</v>
      </c>
      <c r="L5">
        <v>1</v>
      </c>
    </row>
    <row r="6" spans="1:15" ht="75">
      <c r="A6" t="s">
        <v>2244</v>
      </c>
      <c r="B6" s="43" t="s">
        <v>2673</v>
      </c>
      <c r="C6" t="b">
        <v>0</v>
      </c>
      <c r="E6">
        <v>-1</v>
      </c>
      <c r="G6" t="b">
        <v>1</v>
      </c>
      <c r="H6" t="b">
        <v>1</v>
      </c>
      <c r="I6" t="s">
        <v>2674</v>
      </c>
      <c r="J6" t="b">
        <v>0</v>
      </c>
      <c r="K6" t="s">
        <v>2675</v>
      </c>
      <c r="O6" s="20" t="s">
        <v>2676</v>
      </c>
    </row>
    <row r="7" spans="1:15" ht="75">
      <c r="A7" t="s">
        <v>2244</v>
      </c>
      <c r="B7" s="43" t="s">
        <v>41</v>
      </c>
      <c r="C7" t="b">
        <v>0</v>
      </c>
      <c r="E7">
        <v>-1</v>
      </c>
      <c r="G7" t="b">
        <v>1</v>
      </c>
      <c r="H7" t="b">
        <v>1</v>
      </c>
      <c r="I7" t="s">
        <v>42</v>
      </c>
      <c r="J7" t="b">
        <v>0</v>
      </c>
      <c r="K7" t="s">
        <v>2677</v>
      </c>
      <c r="O7" s="20" t="s">
        <v>2676</v>
      </c>
    </row>
    <row r="8" spans="1:15" ht="75">
      <c r="A8" t="s">
        <v>2244</v>
      </c>
      <c r="B8" s="43" t="s">
        <v>66</v>
      </c>
      <c r="C8" t="b">
        <v>0</v>
      </c>
      <c r="E8">
        <v>-1</v>
      </c>
      <c r="G8" t="b">
        <v>1</v>
      </c>
      <c r="H8" t="b">
        <v>1</v>
      </c>
      <c r="I8" t="s">
        <v>67</v>
      </c>
      <c r="J8" t="b">
        <v>0</v>
      </c>
      <c r="K8" t="s">
        <v>55</v>
      </c>
      <c r="O8" s="20" t="s">
        <v>2676</v>
      </c>
    </row>
    <row r="9" spans="1:15" ht="75">
      <c r="A9" t="s">
        <v>2244</v>
      </c>
      <c r="B9" s="43" t="s">
        <v>2248</v>
      </c>
      <c r="C9" t="b">
        <v>0</v>
      </c>
      <c r="E9">
        <v>-1</v>
      </c>
      <c r="G9" t="b">
        <v>1</v>
      </c>
      <c r="H9" t="b">
        <v>1</v>
      </c>
      <c r="I9" t="s">
        <v>2678</v>
      </c>
      <c r="J9" t="b">
        <v>0</v>
      </c>
      <c r="K9" t="s">
        <v>2679</v>
      </c>
      <c r="O9" s="20" t="s">
        <v>2676</v>
      </c>
    </row>
    <row r="10" spans="1:15" ht="75">
      <c r="A10" t="s">
        <v>2244</v>
      </c>
      <c r="B10" s="43" t="s">
        <v>84</v>
      </c>
      <c r="C10" t="b">
        <v>0</v>
      </c>
      <c r="E10">
        <v>-1</v>
      </c>
      <c r="G10" t="b">
        <v>1</v>
      </c>
      <c r="H10" t="b">
        <v>1</v>
      </c>
      <c r="I10" t="s">
        <v>85</v>
      </c>
      <c r="J10" t="b">
        <v>0</v>
      </c>
      <c r="K10" t="s">
        <v>2680</v>
      </c>
      <c r="O10" s="20" t="s">
        <v>2676</v>
      </c>
    </row>
    <row r="11" spans="1:15" ht="75">
      <c r="A11" t="s">
        <v>2244</v>
      </c>
      <c r="B11" s="43" t="s">
        <v>119</v>
      </c>
      <c r="C11" t="b">
        <v>0</v>
      </c>
      <c r="E11">
        <v>-1</v>
      </c>
      <c r="G11" t="b">
        <v>1</v>
      </c>
      <c r="H11" t="b">
        <v>1</v>
      </c>
      <c r="I11" t="s">
        <v>120</v>
      </c>
      <c r="J11" t="b">
        <v>0</v>
      </c>
      <c r="K11" t="s">
        <v>2681</v>
      </c>
      <c r="O11" s="20" t="s">
        <v>2676</v>
      </c>
    </row>
    <row r="12" spans="1:15" ht="75">
      <c r="A12" t="s">
        <v>2244</v>
      </c>
      <c r="B12" s="43" t="s">
        <v>159</v>
      </c>
      <c r="C12" t="b">
        <v>0</v>
      </c>
      <c r="E12">
        <v>-1</v>
      </c>
      <c r="G12" t="b">
        <v>1</v>
      </c>
      <c r="H12" t="b">
        <v>1</v>
      </c>
      <c r="I12" t="s">
        <v>160</v>
      </c>
      <c r="J12" t="b">
        <v>0</v>
      </c>
      <c r="K12" t="s">
        <v>2682</v>
      </c>
      <c r="O12" s="20" t="s">
        <v>2676</v>
      </c>
    </row>
    <row r="13" spans="1:15" ht="75">
      <c r="A13" t="s">
        <v>2244</v>
      </c>
      <c r="B13" s="43" t="s">
        <v>2253</v>
      </c>
      <c r="C13" t="b">
        <v>0</v>
      </c>
      <c r="E13">
        <v>-1</v>
      </c>
      <c r="G13" t="b">
        <v>1</v>
      </c>
      <c r="H13" t="b">
        <v>1</v>
      </c>
      <c r="I13" t="s">
        <v>1528</v>
      </c>
      <c r="J13" t="b">
        <v>0</v>
      </c>
      <c r="K13" t="s">
        <v>2681</v>
      </c>
      <c r="O13" s="20" t="s">
        <v>2676</v>
      </c>
    </row>
    <row r="14" spans="1:15" ht="75">
      <c r="A14" t="s">
        <v>2244</v>
      </c>
      <c r="B14" s="43" t="s">
        <v>1552</v>
      </c>
      <c r="C14" t="b">
        <v>0</v>
      </c>
      <c r="E14">
        <v>-1</v>
      </c>
      <c r="G14" t="b">
        <v>1</v>
      </c>
      <c r="H14" t="b">
        <v>1</v>
      </c>
      <c r="I14" t="s">
        <v>1553</v>
      </c>
      <c r="J14" t="b">
        <v>0</v>
      </c>
      <c r="K14" t="s">
        <v>2681</v>
      </c>
      <c r="O14" s="20" t="s">
        <v>2676</v>
      </c>
    </row>
    <row r="15" spans="1:15" ht="75">
      <c r="A15" t="s">
        <v>2244</v>
      </c>
      <c r="B15" s="43" t="s">
        <v>2268</v>
      </c>
      <c r="C15" t="b">
        <v>0</v>
      </c>
      <c r="E15">
        <v>-1</v>
      </c>
      <c r="G15" t="b">
        <v>1</v>
      </c>
      <c r="H15" t="b">
        <v>1</v>
      </c>
      <c r="I15" t="s">
        <v>2683</v>
      </c>
      <c r="J15" t="b">
        <v>0</v>
      </c>
      <c r="K15" t="s">
        <v>2677</v>
      </c>
      <c r="O15" s="20" t="s">
        <v>2676</v>
      </c>
    </row>
    <row r="16" spans="1:15" ht="75">
      <c r="A16" t="s">
        <v>2244</v>
      </c>
      <c r="B16" s="43" t="s">
        <v>2684</v>
      </c>
      <c r="C16" t="b">
        <v>0</v>
      </c>
      <c r="E16">
        <v>2</v>
      </c>
      <c r="G16" t="b">
        <v>1</v>
      </c>
      <c r="H16" t="b">
        <v>1</v>
      </c>
      <c r="I16" t="s">
        <v>2685</v>
      </c>
      <c r="J16" t="b">
        <v>0</v>
      </c>
      <c r="K16" t="s">
        <v>2677</v>
      </c>
      <c r="O16" s="20" t="s">
        <v>2676</v>
      </c>
    </row>
    <row r="17" spans="1:15" ht="75">
      <c r="A17" t="s">
        <v>2244</v>
      </c>
      <c r="B17" s="43" t="s">
        <v>2686</v>
      </c>
      <c r="C17" t="b">
        <v>0</v>
      </c>
      <c r="E17">
        <v>2</v>
      </c>
      <c r="G17" t="b">
        <v>1</v>
      </c>
      <c r="H17" t="b">
        <v>1</v>
      </c>
      <c r="I17" t="s">
        <v>2687</v>
      </c>
      <c r="J17" t="b">
        <v>0</v>
      </c>
      <c r="K17" t="s">
        <v>2677</v>
      </c>
      <c r="O17" s="20" t="s">
        <v>2676</v>
      </c>
    </row>
    <row r="18" spans="1:15" ht="75">
      <c r="A18" t="s">
        <v>2244</v>
      </c>
      <c r="B18" s="43" t="s">
        <v>2378</v>
      </c>
      <c r="C18" t="b">
        <v>0</v>
      </c>
      <c r="E18">
        <v>-1</v>
      </c>
      <c r="G18" t="b">
        <v>1</v>
      </c>
      <c r="H18" t="b">
        <v>1</v>
      </c>
      <c r="I18" t="s">
        <v>2688</v>
      </c>
      <c r="J18" t="b">
        <v>0</v>
      </c>
      <c r="K18" t="s">
        <v>2677</v>
      </c>
      <c r="O18" s="20" t="s">
        <v>2676</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5"/>
  <cols>
    <col min="3" max="3" width="15.570312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5" zeroHeight="1"/>
  <cols>
    <col min="1" max="1" width="21.5703125" customWidth="1"/>
    <col min="2" max="2" width="20" bestFit="1" customWidth="1"/>
    <col min="3" max="5" width="8.7109375" customWidth="1"/>
    <col min="6" max="16384" width="8.710937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opLeftCell="B1" workbookViewId="0">
      <selection activeCell="B1" sqref="B1"/>
    </sheetView>
  </sheetViews>
  <sheetFormatPr defaultColWidth="0" defaultRowHeight="16.5" zeroHeight="1"/>
  <cols>
    <col min="1" max="1" width="10" style="17" hidden="1" customWidth="1"/>
    <col min="2" max="2" width="40.5703125" style="23" customWidth="1"/>
    <col min="3" max="3" width="17.5703125" style="23" customWidth="1"/>
    <col min="4" max="4" width="24.5703125" style="23" customWidth="1"/>
    <col min="5" max="5" width="14" style="17" customWidth="1"/>
    <col min="6" max="16384" width="9.140625" style="23" hidden="1"/>
  </cols>
  <sheetData>
    <row r="1" spans="1:4">
      <c r="B1" s="1" t="s">
        <v>2239</v>
      </c>
    </row>
    <row r="2" spans="1:4"/>
    <row r="3" spans="1:4">
      <c r="A3" s="138" t="s">
        <v>2240</v>
      </c>
      <c r="B3" s="25" t="s">
        <v>41</v>
      </c>
    </row>
    <row r="4" spans="1:4">
      <c r="B4" s="25"/>
    </row>
    <row r="5" spans="1:4" ht="16.5" customHeight="1">
      <c r="B5" s="161" t="s">
        <v>2241</v>
      </c>
      <c r="C5" s="161"/>
      <c r="D5" s="161"/>
    </row>
    <row r="6" spans="1:4">
      <c r="B6" s="161"/>
      <c r="C6" s="161"/>
      <c r="D6" s="161"/>
    </row>
    <row r="7" spans="1:4">
      <c r="B7" s="161"/>
      <c r="C7" s="161"/>
      <c r="D7" s="161"/>
    </row>
    <row r="8" spans="1:4"/>
    <row r="9" spans="1:4" hidden="1">
      <c r="A9" s="138" t="s">
        <v>2242</v>
      </c>
      <c r="C9" s="139" t="s">
        <v>2243</v>
      </c>
    </row>
    <row r="10" spans="1:4" ht="33.75" thickBot="1">
      <c r="B10" s="81" t="s">
        <v>2244</v>
      </c>
      <c r="C10" s="106" t="s">
        <v>2245</v>
      </c>
    </row>
    <row r="11" spans="1:4" ht="17.2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7.25" thickBot="1">
      <c r="A19" s="138" t="s">
        <v>2257</v>
      </c>
      <c r="B19" s="85" t="s">
        <v>2258</v>
      </c>
      <c r="C19" s="103">
        <f>SUM(C11:C18)</f>
        <v>0</v>
      </c>
    </row>
    <row r="20" spans="1:4" ht="17.2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opLeftCell="B1" workbookViewId="0">
      <selection activeCell="C10" sqref="C10"/>
    </sheetView>
  </sheetViews>
  <sheetFormatPr defaultColWidth="0" defaultRowHeight="15" zeroHeight="1"/>
  <cols>
    <col min="1" max="1" width="9.140625" style="5" hidden="1" customWidth="1"/>
    <col min="2" max="2" width="17" customWidth="1"/>
    <col min="3" max="3" width="100.5703125" customWidth="1"/>
    <col min="4" max="4" width="31.42578125" customWidth="1"/>
    <col min="5" max="5" width="9.85546875" style="5" customWidth="1"/>
    <col min="6" max="6" width="19.42578125" style="5" hidden="1" customWidth="1"/>
    <col min="7" max="16384" width="8.7109375" hidden="1"/>
  </cols>
  <sheetData>
    <row r="1" spans="1:6">
      <c r="A1" s="137" t="s">
        <v>2240</v>
      </c>
      <c r="F1" s="137" t="s">
        <v>2259</v>
      </c>
    </row>
    <row r="2" spans="1:6"/>
    <row r="3" spans="1:6"/>
    <row r="4" spans="1:6"/>
    <row r="5" spans="1:6"/>
    <row r="6" spans="1:6" ht="23.25">
      <c r="B6" s="4" t="s">
        <v>2260</v>
      </c>
    </row>
    <row r="7" spans="1:6" ht="23.25" hidden="1">
      <c r="A7" s="137" t="s">
        <v>2242</v>
      </c>
      <c r="B7" s="38"/>
      <c r="C7" s="137" t="s">
        <v>2243</v>
      </c>
    </row>
    <row r="8" spans="1:6" ht="16.5">
      <c r="A8" s="137" t="s">
        <v>2246</v>
      </c>
      <c r="B8" s="1" t="s">
        <v>2261</v>
      </c>
      <c r="C8" s="53" t="s">
        <v>2815</v>
      </c>
      <c r="D8" s="137" t="str">
        <f>IF(F8=1,"Information Required.","")</f>
        <v/>
      </c>
      <c r="F8" s="137">
        <f>IF(C8="",1,0)</f>
        <v>0</v>
      </c>
    </row>
    <row r="9" spans="1:6" ht="16.5">
      <c r="A9" s="137" t="s">
        <v>2247</v>
      </c>
      <c r="B9" s="1" t="s">
        <v>2262</v>
      </c>
      <c r="C9" s="54">
        <v>45474</v>
      </c>
      <c r="D9" s="137" t="str">
        <f>IF(F9=1,"Information Required.","")</f>
        <v/>
      </c>
      <c r="F9" s="137">
        <f>IF(C9="",1,0)</f>
        <v>0</v>
      </c>
    </row>
    <row r="10" spans="1:6" ht="16.5">
      <c r="B10" s="1" t="s">
        <v>2263</v>
      </c>
      <c r="C10" s="1" t="s">
        <v>2264</v>
      </c>
    </row>
    <row r="11" spans="1:6" ht="16.5">
      <c r="B11" s="1"/>
    </row>
    <row r="12" spans="1:6" ht="16.5">
      <c r="B12" s="1"/>
    </row>
    <row r="13" spans="1:6" ht="16.5">
      <c r="B13" s="1" t="s">
        <v>2265</v>
      </c>
    </row>
    <row r="14" spans="1:6" ht="16.5">
      <c r="B14" s="2" t="s">
        <v>2248</v>
      </c>
    </row>
    <row r="15" spans="1:6" ht="16.5">
      <c r="B15" s="2" t="s">
        <v>84</v>
      </c>
    </row>
    <row r="16" spans="1:6" ht="16.5">
      <c r="B16" s="2" t="s">
        <v>2266</v>
      </c>
    </row>
    <row r="17" spans="2:6" ht="16.5">
      <c r="B17" s="2" t="s">
        <v>2267</v>
      </c>
    </row>
    <row r="18" spans="2:6" ht="16.5">
      <c r="B18" s="2" t="s">
        <v>2253</v>
      </c>
    </row>
    <row r="19" spans="2:6" ht="16.5">
      <c r="B19" s="2" t="s">
        <v>2255</v>
      </c>
    </row>
    <row r="20" spans="2:6" ht="16.5">
      <c r="B20" s="2" t="s">
        <v>1552</v>
      </c>
    </row>
    <row r="21" spans="2:6" ht="16.5">
      <c r="B21" s="2" t="s">
        <v>2268</v>
      </c>
    </row>
    <row r="22" spans="2:6" ht="16.5">
      <c r="B22" s="2" t="s">
        <v>2269</v>
      </c>
    </row>
    <row r="23" spans="2:6" ht="16.5">
      <c r="B23" s="2"/>
    </row>
    <row r="24" spans="2:6" ht="16.5">
      <c r="B24" s="163" t="s">
        <v>2270</v>
      </c>
      <c r="C24" s="163"/>
    </row>
    <row r="25" spans="2:6">
      <c r="E25" s="35"/>
      <c r="F25" s="137">
        <f>SUM(F8:F24)</f>
        <v>0</v>
      </c>
    </row>
    <row r="26" spans="2:6" ht="16.5" customHeight="1">
      <c r="B26" s="162" t="s">
        <v>2271</v>
      </c>
      <c r="C26" s="162"/>
      <c r="F26" s="137" t="s">
        <v>2272</v>
      </c>
    </row>
    <row r="27" spans="2:6">
      <c r="B27" s="162"/>
      <c r="C27" s="162"/>
    </row>
    <row r="28" spans="2:6"/>
    <row r="29" spans="2:6" ht="16.5">
      <c r="B29" s="163" t="s">
        <v>2273</v>
      </c>
      <c r="C29" s="163"/>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tabSelected="1" zoomScaleNormal="100" workbookViewId="0"/>
  </sheetViews>
  <sheetFormatPr defaultColWidth="0" defaultRowHeight="15" zeroHeight="1"/>
  <cols>
    <col min="1" max="1" width="106.5703125" customWidth="1"/>
    <col min="2" max="2" width="24" customWidth="1"/>
    <col min="3" max="3" width="18.85546875" hidden="1" customWidth="1"/>
    <col min="4" max="4" width="16.140625" hidden="1" customWidth="1"/>
    <col min="5" max="5" width="11.42578125" hidden="1" customWidth="1"/>
    <col min="6" max="6" width="14" hidden="1" customWidth="1"/>
    <col min="7" max="7" width="18" hidden="1" customWidth="1"/>
    <col min="8" max="8" width="15.5703125" hidden="1" customWidth="1"/>
    <col min="9" max="9" width="16.140625" hidden="1" customWidth="1"/>
    <col min="10" max="16384" width="8.7109375" hidden="1"/>
  </cols>
  <sheetData>
    <row r="1" spans="1:2" ht="16.5">
      <c r="A1" s="1" t="s">
        <v>2239</v>
      </c>
    </row>
    <row r="2" spans="1:2"/>
    <row r="3" spans="1:2" ht="16.5">
      <c r="A3" s="1" t="s">
        <v>2248</v>
      </c>
    </row>
    <row r="4" spans="1:2" ht="136.5" customHeight="1">
      <c r="A4" s="90" t="s">
        <v>2274</v>
      </c>
    </row>
    <row r="5" spans="1:2" ht="16.5">
      <c r="A5" s="90"/>
    </row>
    <row r="6" spans="1:2" ht="16.5">
      <c r="A6" s="3" t="s">
        <v>2275</v>
      </c>
    </row>
    <row r="7" spans="1:2" ht="16.5">
      <c r="A7" s="3" t="s">
        <v>2276</v>
      </c>
    </row>
    <row r="8" spans="1:2" ht="16.5">
      <c r="A8" s="3" t="s">
        <v>2277</v>
      </c>
    </row>
    <row r="9" spans="1:2" ht="16.5">
      <c r="A9" s="3" t="s">
        <v>2278</v>
      </c>
    </row>
    <row r="10" spans="1:2" ht="16.5">
      <c r="A10" s="3" t="s">
        <v>2279</v>
      </c>
    </row>
    <row r="11" spans="1:2" ht="16.5">
      <c r="A11" s="3" t="s">
        <v>2280</v>
      </c>
    </row>
    <row r="12" spans="1:2" ht="16.5">
      <c r="A12" s="3"/>
    </row>
    <row r="13" spans="1:2" ht="16.5">
      <c r="A13" s="90" t="s">
        <v>2281</v>
      </c>
    </row>
    <row r="14" spans="1:2">
      <c r="A14" s="7" t="s">
        <v>2282</v>
      </c>
      <c r="B14" s="7"/>
    </row>
    <row r="15" spans="1:2">
      <c r="A15" s="7"/>
      <c r="B15" s="7"/>
    </row>
    <row r="16" spans="1:2" ht="16.5">
      <c r="A16" s="8" t="s">
        <v>2283</v>
      </c>
    </row>
    <row r="17" spans="1:1">
      <c r="A17" s="6" t="s">
        <v>2284</v>
      </c>
    </row>
    <row r="18" spans="1:1" ht="16.5">
      <c r="A18" s="8"/>
    </row>
    <row r="19" spans="1:1" ht="18">
      <c r="A19" t="s">
        <v>2285</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pageSetUpPr fitToPage="1"/>
  </sheetPr>
  <dimension ref="A1:H24"/>
  <sheetViews>
    <sheetView showGridLines="0" topLeftCell="B2" zoomScale="90" zoomScaleNormal="90" workbookViewId="0">
      <selection activeCell="B14" sqref="B14"/>
    </sheetView>
  </sheetViews>
  <sheetFormatPr defaultColWidth="0" defaultRowHeight="15" zeroHeight="1"/>
  <cols>
    <col min="1" max="1" width="13.140625" hidden="1" customWidth="1"/>
    <col min="2" max="2" width="13.7109375" customWidth="1"/>
    <col min="3" max="3" width="106.5703125" customWidth="1"/>
    <col min="4" max="4" width="55.5703125" bestFit="1" customWidth="1"/>
    <col min="5" max="5" width="24.7109375" hidden="1" customWidth="1"/>
    <col min="6" max="6" width="18" hidden="1" customWidth="1"/>
    <col min="7" max="7" width="15.5703125" hidden="1" customWidth="1"/>
    <col min="8" max="8" width="16.140625" hidden="1" customWidth="1"/>
    <col min="9" max="16384" width="8.7109375" hidden="1"/>
  </cols>
  <sheetData>
    <row r="1" spans="1:5" s="5" customFormat="1" hidden="1">
      <c r="A1" s="137" t="s">
        <v>2286</v>
      </c>
      <c r="B1" s="137" t="s">
        <v>2243</v>
      </c>
      <c r="C1" s="137" t="s">
        <v>2287</v>
      </c>
      <c r="E1" s="137" t="s">
        <v>2288</v>
      </c>
    </row>
    <row r="2" spans="1:5" ht="16.5">
      <c r="B2" s="1" t="s">
        <v>2239</v>
      </c>
    </row>
    <row r="3" spans="1:5" ht="16.5">
      <c r="B3" s="17"/>
      <c r="C3" s="17"/>
    </row>
    <row r="4" spans="1:5" ht="16.5">
      <c r="B4" s="1" t="s">
        <v>84</v>
      </c>
    </row>
    <row r="5" spans="1:5" ht="16.5">
      <c r="B5" s="1" t="s">
        <v>2289</v>
      </c>
      <c r="C5" s="1"/>
    </row>
    <row r="6" spans="1:5">
      <c r="B6" s="89" t="s">
        <v>2290</v>
      </c>
    </row>
    <row r="7" spans="1:5" ht="16.5">
      <c r="A7" s="137" t="s">
        <v>2246</v>
      </c>
      <c r="B7" s="53" t="s">
        <v>2816</v>
      </c>
      <c r="C7" s="2" t="s">
        <v>2291</v>
      </c>
      <c r="D7" s="137" t="str">
        <f t="shared" ref="D7:D8" si="0">IF(E7=1,"Please complete checklist item.","")</f>
        <v/>
      </c>
      <c r="E7" s="141">
        <f>IF(B7="",1,0)</f>
        <v>0</v>
      </c>
    </row>
    <row r="8" spans="1:5" ht="16.5">
      <c r="A8" s="137" t="s">
        <v>2247</v>
      </c>
      <c r="B8" s="53" t="s">
        <v>2816</v>
      </c>
      <c r="C8" s="2" t="s">
        <v>2292</v>
      </c>
      <c r="D8" s="137" t="str">
        <f t="shared" si="0"/>
        <v/>
      </c>
      <c r="E8" s="141">
        <f>IF(B8="",1,0)</f>
        <v>0</v>
      </c>
    </row>
    <row r="9" spans="1:5" ht="16.5">
      <c r="A9" s="137" t="s">
        <v>2249</v>
      </c>
      <c r="B9" s="53" t="s">
        <v>2816</v>
      </c>
      <c r="C9" s="2" t="s">
        <v>2293</v>
      </c>
      <c r="D9" s="137" t="str">
        <f>IF(E9=1,"Please complete checklist item.","")</f>
        <v/>
      </c>
      <c r="E9" s="141">
        <f>IF(B9="",1,0)</f>
        <v>0</v>
      </c>
    </row>
    <row r="10" spans="1:5" ht="16.5">
      <c r="A10" s="137" t="s">
        <v>2250</v>
      </c>
      <c r="C10" s="55" t="s">
        <v>2817</v>
      </c>
      <c r="D10" s="137" t="str">
        <f>IF(E10=1,"Please complete checklist item.","")</f>
        <v/>
      </c>
      <c r="E10" s="141">
        <f>IF(C10="",1,0)</f>
        <v>0</v>
      </c>
    </row>
    <row r="11" spans="1:5" ht="16.5">
      <c r="A11" s="137" t="s">
        <v>2251</v>
      </c>
      <c r="B11" s="1" t="s">
        <v>2294</v>
      </c>
      <c r="D11" s="137" t="str">
        <f t="shared" ref="D11" si="1">IF(E11=1,"Please complete checklist item. If not applicable, enter N/A.","")</f>
        <v/>
      </c>
      <c r="E11" s="18"/>
    </row>
    <row r="12" spans="1:5" ht="15.75">
      <c r="A12" s="137" t="s">
        <v>2252</v>
      </c>
      <c r="B12" s="89" t="s">
        <v>2295</v>
      </c>
      <c r="D12" s="5"/>
      <c r="E12" s="18"/>
    </row>
    <row r="13" spans="1:5" ht="16.5">
      <c r="A13" s="137" t="s">
        <v>2256</v>
      </c>
      <c r="B13" s="53" t="s">
        <v>2566</v>
      </c>
      <c r="C13" s="2" t="s">
        <v>2296</v>
      </c>
      <c r="D13" s="137" t="str">
        <f>IF(E13=1,"Please complete checklist item. Attachment Required.","")</f>
        <v/>
      </c>
      <c r="E13" s="141">
        <f t="shared" ref="E13:E20" si="2">IF(B13="",1,0)</f>
        <v>0</v>
      </c>
    </row>
    <row r="14" spans="1:5" ht="16.5">
      <c r="A14" s="137" t="s">
        <v>2257</v>
      </c>
      <c r="B14" s="53" t="s">
        <v>2825</v>
      </c>
      <c r="C14" s="2" t="s">
        <v>2297</v>
      </c>
      <c r="D14" s="137" t="str">
        <f t="shared" ref="D14:D19" si="3">IF(E14=1,"Please complete checklist item. Attachment Required.","")</f>
        <v/>
      </c>
      <c r="E14" s="141">
        <f t="shared" si="2"/>
        <v>0</v>
      </c>
    </row>
    <row r="15" spans="1:5" ht="16.5">
      <c r="A15" s="137" t="s">
        <v>2298</v>
      </c>
      <c r="B15" s="53" t="s">
        <v>2816</v>
      </c>
      <c r="C15" s="2" t="s">
        <v>2299</v>
      </c>
      <c r="D15" s="137" t="str">
        <f t="shared" si="3"/>
        <v/>
      </c>
      <c r="E15" s="141">
        <f t="shared" si="2"/>
        <v>0</v>
      </c>
    </row>
    <row r="16" spans="1:5" ht="16.5">
      <c r="A16" s="137" t="s">
        <v>2300</v>
      </c>
      <c r="B16" s="53" t="s">
        <v>2816</v>
      </c>
      <c r="C16" s="2" t="s">
        <v>2301</v>
      </c>
      <c r="D16" s="137" t="str">
        <f t="shared" si="3"/>
        <v/>
      </c>
      <c r="E16" s="141">
        <f t="shared" si="2"/>
        <v>0</v>
      </c>
    </row>
    <row r="17" spans="1:5" ht="16.5">
      <c r="A17" s="137" t="s">
        <v>2302</v>
      </c>
      <c r="B17" s="53" t="s">
        <v>2816</v>
      </c>
      <c r="C17" s="2" t="s">
        <v>2303</v>
      </c>
      <c r="D17" s="137" t="str">
        <f t="shared" si="3"/>
        <v/>
      </c>
      <c r="E17" s="141">
        <f t="shared" si="2"/>
        <v>0</v>
      </c>
    </row>
    <row r="18" spans="1:5" ht="33">
      <c r="A18" s="137" t="s">
        <v>2304</v>
      </c>
      <c r="B18" s="53" t="s">
        <v>2816</v>
      </c>
      <c r="C18" s="11" t="s">
        <v>2305</v>
      </c>
      <c r="D18" s="137" t="str">
        <f t="shared" si="3"/>
        <v/>
      </c>
      <c r="E18" s="141">
        <f t="shared" si="2"/>
        <v>0</v>
      </c>
    </row>
    <row r="19" spans="1:5" ht="16.5">
      <c r="A19" s="137" t="s">
        <v>2306</v>
      </c>
      <c r="B19" s="53" t="s">
        <v>2816</v>
      </c>
      <c r="C19" s="2" t="s">
        <v>2307</v>
      </c>
      <c r="D19" s="137" t="str">
        <f t="shared" si="3"/>
        <v/>
      </c>
      <c r="E19" s="141">
        <f t="shared" si="2"/>
        <v>0</v>
      </c>
    </row>
    <row r="20" spans="1:5" ht="33">
      <c r="A20" s="137" t="s">
        <v>2308</v>
      </c>
      <c r="B20" s="53" t="s">
        <v>2816</v>
      </c>
      <c r="C20" s="11" t="s">
        <v>2309</v>
      </c>
      <c r="D20" s="137" t="str">
        <f>IF(E20=1,"Please complete checklist item.","")</f>
        <v/>
      </c>
      <c r="E20" s="141">
        <f t="shared" si="2"/>
        <v>0</v>
      </c>
    </row>
    <row r="21" spans="1:5" ht="16.5">
      <c r="C21" s="2"/>
    </row>
    <row r="22" spans="1:5">
      <c r="D22" s="5"/>
      <c r="E22" s="140">
        <f>SUM(E7:E21)</f>
        <v>0</v>
      </c>
    </row>
    <row r="23" spans="1:5">
      <c r="E23" s="137" t="s">
        <v>2272</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80" zoomScaleNormal="80" workbookViewId="0">
      <selection activeCell="C16" sqref="C16"/>
    </sheetView>
  </sheetViews>
  <sheetFormatPr defaultColWidth="0" defaultRowHeight="15" zeroHeight="1"/>
  <cols>
    <col min="1" max="1" width="14.42578125" style="137" hidden="1" customWidth="1"/>
    <col min="2" max="2" width="7.140625" customWidth="1"/>
    <col min="3" max="3" width="100.5703125" customWidth="1"/>
    <col min="4" max="4" width="23.42578125" style="137" bestFit="1" customWidth="1"/>
    <col min="5" max="5" width="26.7109375" style="137" hidden="1" customWidth="1"/>
    <col min="6" max="16384" width="8.7109375" hidden="1"/>
  </cols>
  <sheetData>
    <row r="1" spans="1:5" s="137" customFormat="1" hidden="1">
      <c r="A1" s="137" t="s">
        <v>2286</v>
      </c>
      <c r="B1" s="137" t="s">
        <v>2243</v>
      </c>
      <c r="C1" s="137" t="s">
        <v>2287</v>
      </c>
      <c r="E1" s="137" t="s">
        <v>2288</v>
      </c>
    </row>
    <row r="2" spans="1:5" ht="16.5">
      <c r="B2" s="1" t="s">
        <v>2239</v>
      </c>
    </row>
    <row r="3" spans="1:5"/>
    <row r="4" spans="1:5" ht="16.5">
      <c r="B4" s="1" t="s">
        <v>2266</v>
      </c>
    </row>
    <row r="5" spans="1:5" ht="16.5">
      <c r="B5" s="1"/>
    </row>
    <row r="6" spans="1:5" ht="16.5">
      <c r="C6" s="8" t="s">
        <v>2310</v>
      </c>
    </row>
    <row r="7" spans="1:5" ht="16.5">
      <c r="A7" s="137" t="s">
        <v>2246</v>
      </c>
      <c r="B7" s="2" t="s">
        <v>2311</v>
      </c>
      <c r="C7" s="53" t="s">
        <v>2809</v>
      </c>
      <c r="D7" s="137" t="str">
        <f>IF(E7=1,"Information Required.","")</f>
        <v/>
      </c>
      <c r="E7" s="137">
        <f>IF(C7="",1,0)</f>
        <v>0</v>
      </c>
    </row>
    <row r="8" spans="1:5" ht="16.5">
      <c r="A8" s="137" t="s">
        <v>2247</v>
      </c>
      <c r="B8" s="2" t="s">
        <v>2312</v>
      </c>
      <c r="C8" s="53" t="s">
        <v>2818</v>
      </c>
      <c r="D8" s="137" t="str">
        <f>IF(E8=1,"Information Required.","")</f>
        <v/>
      </c>
      <c r="E8" s="137">
        <f t="shared" ref="E8:E13" si="0">IF(C8="",1,0)</f>
        <v>0</v>
      </c>
    </row>
    <row r="9" spans="1:5" ht="16.5">
      <c r="A9" s="137" t="s">
        <v>2249</v>
      </c>
      <c r="B9" s="2"/>
    </row>
    <row r="10" spans="1:5" ht="16.5">
      <c r="A10" s="137" t="s">
        <v>2250</v>
      </c>
      <c r="C10" s="2" t="s">
        <v>2313</v>
      </c>
    </row>
    <row r="11" spans="1:5" ht="90" customHeight="1">
      <c r="A11" s="137" t="s">
        <v>2251</v>
      </c>
      <c r="B11" s="2"/>
      <c r="C11" s="56" t="s">
        <v>2819</v>
      </c>
      <c r="D11" s="137" t="str">
        <f>IF(E11=1,"Information Required.","")</f>
        <v/>
      </c>
      <c r="E11" s="137">
        <f t="shared" si="0"/>
        <v>0</v>
      </c>
    </row>
    <row r="12" spans="1:5" ht="15" customHeight="1">
      <c r="A12" s="137" t="s">
        <v>2314</v>
      </c>
      <c r="B12" s="2"/>
      <c r="C12" t="s">
        <v>2315</v>
      </c>
    </row>
    <row r="13" spans="1:5" ht="90" customHeight="1">
      <c r="A13" s="137" t="s">
        <v>2252</v>
      </c>
      <c r="B13" s="2"/>
      <c r="C13" s="56" t="s">
        <v>2820</v>
      </c>
      <c r="D13" s="137" t="str">
        <f>IF(E13=1,"Information Required.","")</f>
        <v/>
      </c>
      <c r="E13" s="137">
        <f t="shared" si="0"/>
        <v>0</v>
      </c>
    </row>
    <row r="14" spans="1:5" ht="16.5">
      <c r="A14" s="137" t="s">
        <v>2256</v>
      </c>
      <c r="C14" s="2" t="s">
        <v>2316</v>
      </c>
    </row>
    <row r="15" spans="1:5" ht="16.5">
      <c r="A15" s="137" t="s">
        <v>2257</v>
      </c>
      <c r="B15" s="2"/>
      <c r="C15" s="2" t="s">
        <v>2317</v>
      </c>
    </row>
    <row r="16" spans="1:5" ht="90" customHeight="1">
      <c r="A16" s="137" t="s">
        <v>2298</v>
      </c>
      <c r="B16" s="2">
        <v>1</v>
      </c>
      <c r="C16" s="56" t="s">
        <v>2821</v>
      </c>
      <c r="D16" s="137" t="str">
        <f>IF(E16=1,"Information Required.","")</f>
        <v/>
      </c>
      <c r="E16" s="137">
        <f>IF(C16="",1,0)</f>
        <v>0</v>
      </c>
    </row>
    <row r="17" spans="1:5" ht="16.5">
      <c r="A17" s="137" t="s">
        <v>2300</v>
      </c>
      <c r="B17" s="2"/>
      <c r="C17" s="57"/>
    </row>
    <row r="18" spans="1:5" ht="90" customHeight="1">
      <c r="A18" s="137" t="s">
        <v>2302</v>
      </c>
      <c r="B18" s="2">
        <v>2</v>
      </c>
      <c r="C18" s="56" t="s">
        <v>2826</v>
      </c>
    </row>
    <row r="19" spans="1:5" ht="16.5">
      <c r="A19" s="137" t="s">
        <v>2304</v>
      </c>
      <c r="B19" s="2"/>
      <c r="C19" s="57"/>
    </row>
    <row r="20" spans="1:5" ht="90" customHeight="1">
      <c r="A20" s="137" t="s">
        <v>2306</v>
      </c>
      <c r="B20" s="2">
        <v>3</v>
      </c>
      <c r="C20" s="56" t="s">
        <v>2824</v>
      </c>
    </row>
    <row r="21" spans="1:5" ht="16.5">
      <c r="A21" s="137" t="s">
        <v>2308</v>
      </c>
      <c r="B21" s="2"/>
    </row>
    <row r="22" spans="1:5" ht="90" customHeight="1">
      <c r="A22" s="137" t="s">
        <v>2318</v>
      </c>
      <c r="B22" s="2">
        <v>4</v>
      </c>
      <c r="C22" s="56" t="s">
        <v>2823</v>
      </c>
    </row>
    <row r="23" spans="1:5" ht="16.5">
      <c r="A23" s="137" t="s">
        <v>2319</v>
      </c>
      <c r="B23" s="2"/>
    </row>
    <row r="24" spans="1:5" ht="90" customHeight="1">
      <c r="A24" s="137" t="s">
        <v>2320</v>
      </c>
      <c r="B24" s="2">
        <v>5</v>
      </c>
      <c r="C24" s="56"/>
    </row>
    <row r="25" spans="1:5" ht="16.5">
      <c r="A25" s="137" t="s">
        <v>2321</v>
      </c>
      <c r="B25" s="2"/>
    </row>
    <row r="26" spans="1:5" ht="16.5">
      <c r="A26" s="137" t="s">
        <v>2322</v>
      </c>
      <c r="C26" s="2" t="s">
        <v>2323</v>
      </c>
    </row>
    <row r="27" spans="1:5" ht="16.5">
      <c r="A27" s="137" t="s">
        <v>2324</v>
      </c>
      <c r="B27" s="2"/>
      <c r="C27" s="2" t="s">
        <v>2317</v>
      </c>
    </row>
    <row r="28" spans="1:5" ht="90" customHeight="1">
      <c r="A28" s="137" t="s">
        <v>2325</v>
      </c>
      <c r="B28">
        <v>1</v>
      </c>
      <c r="C28" s="53" t="s">
        <v>2822</v>
      </c>
      <c r="D28" s="137" t="str">
        <f>IF(E28=1,"Information Required.","")</f>
        <v/>
      </c>
      <c r="E28" s="137">
        <f>IF(C28="",1,0)</f>
        <v>0</v>
      </c>
    </row>
    <row r="29" spans="1:5">
      <c r="A29" s="137" t="s">
        <v>2326</v>
      </c>
    </row>
    <row r="30" spans="1:5" ht="90" customHeight="1">
      <c r="A30" s="137" t="s">
        <v>2327</v>
      </c>
      <c r="B30">
        <v>2</v>
      </c>
      <c r="C30" s="58"/>
    </row>
    <row r="31" spans="1:5">
      <c r="A31" s="137" t="s">
        <v>2328</v>
      </c>
    </row>
    <row r="32" spans="1:5" ht="90" customHeight="1">
      <c r="A32" s="137" t="s">
        <v>2329</v>
      </c>
      <c r="B32">
        <v>3</v>
      </c>
      <c r="C32" s="58"/>
    </row>
    <row r="33" spans="1:5">
      <c r="A33" s="137" t="s">
        <v>2330</v>
      </c>
    </row>
    <row r="34" spans="1:5" ht="90" customHeight="1">
      <c r="A34" s="137" t="s">
        <v>2331</v>
      </c>
      <c r="B34">
        <v>4</v>
      </c>
      <c r="C34" s="58"/>
    </row>
    <row r="35" spans="1:5">
      <c r="A35" s="137" t="s">
        <v>2332</v>
      </c>
    </row>
    <row r="36" spans="1:5" ht="90" customHeight="1">
      <c r="A36" s="137" t="s">
        <v>2333</v>
      </c>
      <c r="B36">
        <v>5</v>
      </c>
      <c r="C36" s="59"/>
    </row>
    <row r="37" spans="1:5" ht="16.5">
      <c r="A37" s="137" t="s">
        <v>2334</v>
      </c>
      <c r="C37" s="2"/>
    </row>
    <row r="38" spans="1:5" ht="90" customHeight="1">
      <c r="A38" s="137" t="s">
        <v>2335</v>
      </c>
      <c r="B38">
        <v>6</v>
      </c>
      <c r="C38" s="58"/>
    </row>
    <row r="39" spans="1:5">
      <c r="A39" s="137" t="s">
        <v>2336</v>
      </c>
    </row>
    <row r="40" spans="1:5" ht="90" customHeight="1">
      <c r="A40" s="137" t="s">
        <v>2337</v>
      </c>
      <c r="B40">
        <v>7</v>
      </c>
      <c r="C40" s="58"/>
    </row>
    <row r="41" spans="1:5">
      <c r="A41" s="137" t="s">
        <v>2338</v>
      </c>
    </row>
    <row r="42" spans="1:5" ht="90" customHeight="1">
      <c r="A42" s="137" t="s">
        <v>2339</v>
      </c>
      <c r="B42">
        <v>8</v>
      </c>
      <c r="C42" s="58"/>
    </row>
    <row r="43" spans="1:5">
      <c r="A43" s="137" t="s">
        <v>2340</v>
      </c>
    </row>
    <row r="44" spans="1:5" ht="90" customHeight="1">
      <c r="A44" s="137" t="s">
        <v>2341</v>
      </c>
      <c r="B44">
        <v>9</v>
      </c>
      <c r="C44" s="58"/>
    </row>
    <row r="45" spans="1:5">
      <c r="A45" s="137" t="s">
        <v>2342</v>
      </c>
    </row>
    <row r="46" spans="1:5" ht="90" customHeight="1">
      <c r="A46" s="137" t="s">
        <v>2343</v>
      </c>
      <c r="B46">
        <v>10</v>
      </c>
      <c r="C46" s="58"/>
    </row>
    <row r="47" spans="1:5"/>
    <row r="48" spans="1:5">
      <c r="D48" s="148"/>
      <c r="E48" s="137">
        <f>SUM(E7:E46)</f>
        <v>0</v>
      </c>
    </row>
    <row r="49" spans="5:5">
      <c r="E49" s="137" t="s">
        <v>2272</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E8AD8E-D8DB-4B55-8BA7-DA70E1E26744}">
  <ds:schemaRefs>
    <ds:schemaRef ds:uri="http://schemas.microsoft.com/sharepoint/v3/contenttype/forms"/>
  </ds:schemaRefs>
</ds:datastoreItem>
</file>

<file path=customXml/itemProps2.xml><?xml version="1.0" encoding="utf-8"?>
<ds:datastoreItem xmlns:ds="http://schemas.openxmlformats.org/officeDocument/2006/customXml" ds:itemID="{9D784E3D-C647-4D21-92A8-0788472B9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10F3678-7A8A-493B-B190-5B7370E581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1072</vt:i4>
      </vt:variant>
    </vt:vector>
  </HeadingPairs>
  <TitlesOfParts>
    <vt:vector size="1088"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Investments</vt:lpstr>
      <vt:lpstr>VI. Schedule H (optional)</vt:lpstr>
      <vt:lpstr>VII.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2025-06-30T20:20:15Z</dcterms:modified>
  <cp:category/>
  <cp:contentStatus/>
</cp:coreProperties>
</file>